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.baqueiro\Documents\INTS\Projetos Internos MB\Solicitação SES HUGO e Itumbiara\Relatórios INTS\"/>
    </mc:Choice>
  </mc:AlternateContent>
  <xr:revisionPtr revIDLastSave="0" documentId="13_ncr:1_{AE947811-9330-426D-9959-456A41B7D0E6}" xr6:coauthVersionLast="46" xr6:coauthVersionMax="46" xr10:uidLastSave="{00000000-0000-0000-0000-000000000000}"/>
  <bookViews>
    <workbookView xWindow="20370" yWindow="-120" windowWidth="29040" windowHeight="15840" firstSheet="8" activeTab="12" xr2:uid="{541B613F-8B9A-48C6-9AC1-65AA176B136F}"/>
  </bookViews>
  <sheets>
    <sheet name="Check" sheetId="6" r:id="rId1"/>
    <sheet name="Dez 2019" sheetId="4" r:id="rId2"/>
    <sheet name="Jan a Nov 2020" sheetId="3" r:id="rId3"/>
    <sheet name="Contas Caixa" sheetId="10" r:id="rId4"/>
    <sheet name="De Para" sheetId="5" r:id="rId5"/>
    <sheet name="Tabelas" sheetId="2" r:id="rId6"/>
    <sheet name="FCD Modelo" sheetId="1" r:id="rId7"/>
    <sheet name="Planilha 3.5.2" sheetId="7" r:id="rId8"/>
    <sheet name="Planilha 3.5.1" sheetId="8" r:id="rId9"/>
    <sheet name="Planilha Financeira Jun 2020" sheetId="9" r:id="rId10"/>
    <sheet name="Planilha Financeira Jul 2020" sheetId="11" r:id="rId11"/>
    <sheet name="Planilha Financeira Ago 2020" sheetId="12" r:id="rId12"/>
    <sheet name="Planilha Financeira Set 2020" sheetId="13" r:id="rId13"/>
    <sheet name="Planilha Financeira Out 2020" sheetId="14" r:id="rId14"/>
    <sheet name="Planilha Financeira Nov 2020" sheetId="15" r:id="rId15"/>
    <sheet name="Planilha Financeira Dez 2020" sheetId="16" r:id="rId16"/>
  </sheets>
  <definedNames>
    <definedName name="_xlnm._FilterDatabase" localSheetId="4" hidden="1">'De Para'!$C$2:$D$154</definedName>
    <definedName name="_xlnm._FilterDatabase" localSheetId="1" hidden="1">'Dez 2019'!$B$1:$AD$62</definedName>
    <definedName name="_xlnm._FilterDatabase" localSheetId="2" hidden="1">'Jan a Nov 2020'!$A$1:$AE$1581</definedName>
    <definedName name="_xlnm.Print_Area" localSheetId="6">'FCD Modelo'!$A$1:$T$58</definedName>
    <definedName name="_xlnm.Print_Area" localSheetId="8">'Planilha 3.5.1'!$A$1:$M$40</definedName>
    <definedName name="_xlnm.Print_Area" localSheetId="7">'Planilha 3.5.2'!$A$1:$N$48</definedName>
    <definedName name="_xlnm.Print_Area" localSheetId="11">'Planilha Financeira Ago 2020'!$A$1:$E$52</definedName>
    <definedName name="_xlnm.Print_Area" localSheetId="15">'Planilha Financeira Dez 2020'!$A$1:$E$52</definedName>
    <definedName name="_xlnm.Print_Area" localSheetId="10">'Planilha Financeira Jul 2020'!$A$1:$E$52</definedName>
    <definedName name="_xlnm.Print_Area" localSheetId="9">'Planilha Financeira Jun 2020'!$A$1:$E$52</definedName>
    <definedName name="_xlnm.Print_Area" localSheetId="14">'Planilha Financeira Nov 2020'!$A$1:$E$52</definedName>
    <definedName name="_xlnm.Print_Area" localSheetId="13">'Planilha Financeira Out 2020'!$A$1:$E$52</definedName>
    <definedName name="_xlnm.Print_Area" localSheetId="12">'Planilha Financeira Set 2020'!$A$1:$E$52</definedName>
    <definedName name="_xlnm.Print_Area" localSheetId="5">Tabelas!#REF!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7" l="1"/>
  <c r="D11" i="7"/>
  <c r="D38" i="16" l="1"/>
  <c r="D37" i="16"/>
  <c r="D36" i="16"/>
  <c r="D35" i="16"/>
  <c r="D31" i="16"/>
  <c r="D29" i="16"/>
  <c r="C26" i="16"/>
  <c r="D32" i="16"/>
  <c r="D38" i="15"/>
  <c r="D37" i="15"/>
  <c r="D36" i="15"/>
  <c r="D35" i="15"/>
  <c r="D31" i="15"/>
  <c r="D29" i="15"/>
  <c r="C26" i="15"/>
  <c r="D32" i="15"/>
  <c r="D38" i="14"/>
  <c r="D39" i="14" s="1"/>
  <c r="D37" i="14"/>
  <c r="D36" i="14"/>
  <c r="D35" i="14"/>
  <c r="D31" i="14"/>
  <c r="D29" i="14"/>
  <c r="C26" i="14"/>
  <c r="D32" i="14"/>
  <c r="D37" i="12"/>
  <c r="D36" i="12"/>
  <c r="D35" i="12"/>
  <c r="D31" i="12"/>
  <c r="D29" i="12"/>
  <c r="C26" i="12"/>
  <c r="D36" i="11"/>
  <c r="D37" i="11"/>
  <c r="D35" i="11"/>
  <c r="D31" i="11"/>
  <c r="D29" i="11"/>
  <c r="C26" i="11"/>
  <c r="D37" i="9"/>
  <c r="D36" i="9"/>
  <c r="D35" i="9"/>
  <c r="D31" i="9"/>
  <c r="D29" i="9"/>
  <c r="L36" i="8"/>
  <c r="K36" i="8"/>
  <c r="F36" i="8"/>
  <c r="E36" i="8"/>
  <c r="D36" i="8"/>
  <c r="C36" i="8"/>
  <c r="L34" i="8"/>
  <c r="K34" i="8"/>
  <c r="J34" i="8"/>
  <c r="J36" i="8" s="1"/>
  <c r="I34" i="8"/>
  <c r="I36" i="8" s="1"/>
  <c r="H34" i="8"/>
  <c r="H36" i="8" s="1"/>
  <c r="G34" i="8"/>
  <c r="G36" i="8" s="1"/>
  <c r="F34" i="8"/>
  <c r="E34" i="8"/>
  <c r="D34" i="8"/>
  <c r="C34" i="8"/>
  <c r="B34" i="8"/>
  <c r="B36" i="8" s="1"/>
  <c r="C31" i="8"/>
  <c r="D31" i="8" s="1"/>
  <c r="E31" i="8" s="1"/>
  <c r="F31" i="8" s="1"/>
  <c r="G31" i="8" s="1"/>
  <c r="H31" i="8" s="1"/>
  <c r="I31" i="8" s="1"/>
  <c r="J31" i="8" s="1"/>
  <c r="K31" i="8" s="1"/>
  <c r="L31" i="8" s="1"/>
  <c r="F29" i="8"/>
  <c r="E29" i="8"/>
  <c r="F27" i="8"/>
  <c r="E27" i="8"/>
  <c r="D27" i="8"/>
  <c r="D29" i="8" s="1"/>
  <c r="C27" i="8"/>
  <c r="C29" i="8" s="1"/>
  <c r="B27" i="8"/>
  <c r="B29" i="8" s="1"/>
  <c r="D24" i="8"/>
  <c r="E24" i="8" s="1"/>
  <c r="F24" i="8" s="1"/>
  <c r="G24" i="8" s="1"/>
  <c r="H24" i="8" s="1"/>
  <c r="I24" i="8" s="1"/>
  <c r="J24" i="8" s="1"/>
  <c r="K24" i="8" s="1"/>
  <c r="L24" i="8" s="1"/>
  <c r="C24" i="8"/>
  <c r="J22" i="8"/>
  <c r="I22" i="8"/>
  <c r="H22" i="8"/>
  <c r="G22" i="8"/>
  <c r="B22" i="8"/>
  <c r="L20" i="8"/>
  <c r="L22" i="8" s="1"/>
  <c r="K20" i="8"/>
  <c r="K22" i="8" s="1"/>
  <c r="J20" i="8"/>
  <c r="I20" i="8"/>
  <c r="H20" i="8"/>
  <c r="G20" i="8"/>
  <c r="F20" i="8"/>
  <c r="F22" i="8" s="1"/>
  <c r="E20" i="8"/>
  <c r="E22" i="8" s="1"/>
  <c r="D20" i="8"/>
  <c r="D22" i="8" s="1"/>
  <c r="C20" i="8"/>
  <c r="C22" i="8" s="1"/>
  <c r="B20" i="8"/>
  <c r="C17" i="8"/>
  <c r="D17" i="8" s="1"/>
  <c r="E17" i="8" s="1"/>
  <c r="F17" i="8" s="1"/>
  <c r="G17" i="8" s="1"/>
  <c r="H17" i="8" s="1"/>
  <c r="I17" i="8" s="1"/>
  <c r="J17" i="8" s="1"/>
  <c r="K17" i="8" s="1"/>
  <c r="L17" i="8" s="1"/>
  <c r="K15" i="8"/>
  <c r="J15" i="8"/>
  <c r="I15" i="8"/>
  <c r="C15" i="8"/>
  <c r="B15" i="8"/>
  <c r="L13" i="8"/>
  <c r="L15" i="8" s="1"/>
  <c r="K13" i="8"/>
  <c r="J13" i="8"/>
  <c r="I13" i="8"/>
  <c r="H13" i="8"/>
  <c r="H15" i="8" s="1"/>
  <c r="G13" i="8"/>
  <c r="G15" i="8" s="1"/>
  <c r="F13" i="8"/>
  <c r="F15" i="8" s="1"/>
  <c r="E13" i="8"/>
  <c r="E15" i="8" s="1"/>
  <c r="D13" i="8"/>
  <c r="D15" i="8" s="1"/>
  <c r="C13" i="8"/>
  <c r="B13" i="8"/>
  <c r="C10" i="8"/>
  <c r="D10" i="8" s="1"/>
  <c r="E10" i="8" s="1"/>
  <c r="F10" i="8" s="1"/>
  <c r="G10" i="8" s="1"/>
  <c r="H10" i="8" s="1"/>
  <c r="I10" i="8" s="1"/>
  <c r="J10" i="8" s="1"/>
  <c r="K10" i="8" s="1"/>
  <c r="L10" i="8" s="1"/>
  <c r="D38" i="9" l="1"/>
  <c r="D32" i="9"/>
  <c r="D45" i="14"/>
  <c r="D32" i="12"/>
  <c r="D38" i="12"/>
  <c r="D39" i="15"/>
  <c r="D45" i="15" s="1"/>
  <c r="D39" i="16"/>
  <c r="D45" i="16" s="1"/>
  <c r="D38" i="11"/>
  <c r="D32" i="11"/>
  <c r="M36" i="8"/>
  <c r="M22" i="8"/>
  <c r="M15" i="8"/>
  <c r="M13" i="8"/>
  <c r="M20" i="8"/>
  <c r="M34" i="8"/>
  <c r="N25" i="7"/>
  <c r="N44" i="7"/>
  <c r="L44" i="7"/>
  <c r="J44" i="7"/>
  <c r="H44" i="7"/>
  <c r="F44" i="7"/>
  <c r="D44" i="7"/>
  <c r="N43" i="7"/>
  <c r="L43" i="7"/>
  <c r="J43" i="7"/>
  <c r="H43" i="7"/>
  <c r="F43" i="7"/>
  <c r="D43" i="7"/>
  <c r="B34" i="7"/>
  <c r="N33" i="7"/>
  <c r="L33" i="7"/>
  <c r="J33" i="7"/>
  <c r="H33" i="7"/>
  <c r="F33" i="7"/>
  <c r="D33" i="7"/>
  <c r="N32" i="7"/>
  <c r="L32" i="7"/>
  <c r="J32" i="7"/>
  <c r="H32" i="7"/>
  <c r="F32" i="7"/>
  <c r="D32" i="7"/>
  <c r="N31" i="7"/>
  <c r="L31" i="7"/>
  <c r="J31" i="7"/>
  <c r="H31" i="7"/>
  <c r="F31" i="7"/>
  <c r="D31" i="7"/>
  <c r="B30" i="7"/>
  <c r="B29" i="7"/>
  <c r="N27" i="7"/>
  <c r="L27" i="7"/>
  <c r="J27" i="7"/>
  <c r="H27" i="7"/>
  <c r="F27" i="7"/>
  <c r="D27" i="7"/>
  <c r="N26" i="7"/>
  <c r="L26" i="7"/>
  <c r="J26" i="7"/>
  <c r="H26" i="7"/>
  <c r="F26" i="7"/>
  <c r="D26" i="7"/>
  <c r="L25" i="7"/>
  <c r="J25" i="7"/>
  <c r="H25" i="7"/>
  <c r="F25" i="7"/>
  <c r="D25" i="7"/>
  <c r="L24" i="7"/>
  <c r="J24" i="7"/>
  <c r="H24" i="7"/>
  <c r="F24" i="7"/>
  <c r="D24" i="7"/>
  <c r="L16" i="7"/>
  <c r="J16" i="7"/>
  <c r="H16" i="7"/>
  <c r="F16" i="7"/>
  <c r="D16" i="7"/>
  <c r="N15" i="7"/>
  <c r="L15" i="7"/>
  <c r="J15" i="7"/>
  <c r="H15" i="7"/>
  <c r="F15" i="7"/>
  <c r="D15" i="7"/>
  <c r="N14" i="7"/>
  <c r="L14" i="7"/>
  <c r="J14" i="7"/>
  <c r="H14" i="7"/>
  <c r="F14" i="7"/>
  <c r="D14" i="7"/>
  <c r="N13" i="7"/>
  <c r="L13" i="7"/>
  <c r="J13" i="7"/>
  <c r="H13" i="7"/>
  <c r="F13" i="7"/>
  <c r="D13" i="7"/>
  <c r="L12" i="7"/>
  <c r="J12" i="7"/>
  <c r="H12" i="7"/>
  <c r="F12" i="7"/>
  <c r="D12" i="7"/>
  <c r="L11" i="7"/>
  <c r="J11" i="7"/>
  <c r="H11" i="7"/>
  <c r="F11" i="7"/>
  <c r="I7" i="6"/>
  <c r="I6" i="6"/>
  <c r="D44" i="12" l="1"/>
  <c r="D44" i="9"/>
  <c r="D44" i="11"/>
  <c r="A1571" i="3"/>
  <c r="B1571" i="3" s="1"/>
  <c r="C1571" i="3"/>
  <c r="B1581" i="3"/>
  <c r="A1570" i="3"/>
  <c r="B1570" i="3" s="1"/>
  <c r="C1570" i="3"/>
  <c r="A1327" i="3"/>
  <c r="B1327" i="3" s="1"/>
  <c r="C1327" i="3"/>
  <c r="A1328" i="3"/>
  <c r="B1328" i="3" s="1"/>
  <c r="C1328" i="3"/>
  <c r="A1329" i="3"/>
  <c r="B1329" i="3" s="1"/>
  <c r="C1329" i="3"/>
  <c r="A1330" i="3"/>
  <c r="B1330" i="3" s="1"/>
  <c r="C1330" i="3"/>
  <c r="A1331" i="3"/>
  <c r="B1331" i="3" s="1"/>
  <c r="C1331" i="3"/>
  <c r="A1332" i="3"/>
  <c r="B1332" i="3" s="1"/>
  <c r="C1332" i="3"/>
  <c r="A1333" i="3"/>
  <c r="B1333" i="3" s="1"/>
  <c r="C1333" i="3"/>
  <c r="A1334" i="3"/>
  <c r="B1334" i="3" s="1"/>
  <c r="C1334" i="3"/>
  <c r="A1335" i="3"/>
  <c r="B1335" i="3" s="1"/>
  <c r="C1335" i="3"/>
  <c r="A1336" i="3"/>
  <c r="B1336" i="3" s="1"/>
  <c r="C1336" i="3"/>
  <c r="A1337" i="3"/>
  <c r="B1337" i="3" s="1"/>
  <c r="C1337" i="3"/>
  <c r="A1338" i="3"/>
  <c r="B1338" i="3" s="1"/>
  <c r="C1338" i="3"/>
  <c r="A1339" i="3"/>
  <c r="B1339" i="3" s="1"/>
  <c r="C1339" i="3"/>
  <c r="A1340" i="3"/>
  <c r="B1340" i="3" s="1"/>
  <c r="C1340" i="3"/>
  <c r="A1341" i="3"/>
  <c r="B1341" i="3" s="1"/>
  <c r="C1341" i="3"/>
  <c r="A1342" i="3"/>
  <c r="B1342" i="3" s="1"/>
  <c r="C1342" i="3"/>
  <c r="A1343" i="3"/>
  <c r="B1343" i="3" s="1"/>
  <c r="C1343" i="3"/>
  <c r="A1344" i="3"/>
  <c r="B1344" i="3" s="1"/>
  <c r="C1344" i="3"/>
  <c r="A1345" i="3"/>
  <c r="B1345" i="3" s="1"/>
  <c r="C1345" i="3"/>
  <c r="A1346" i="3"/>
  <c r="B1346" i="3" s="1"/>
  <c r="C1346" i="3"/>
  <c r="A1347" i="3"/>
  <c r="B1347" i="3" s="1"/>
  <c r="C1347" i="3"/>
  <c r="A1348" i="3"/>
  <c r="B1348" i="3" s="1"/>
  <c r="C1348" i="3"/>
  <c r="A1349" i="3"/>
  <c r="B1349" i="3" s="1"/>
  <c r="C1349" i="3"/>
  <c r="A1350" i="3"/>
  <c r="B1350" i="3" s="1"/>
  <c r="C1350" i="3"/>
  <c r="A1351" i="3"/>
  <c r="B1351" i="3" s="1"/>
  <c r="C1351" i="3"/>
  <c r="A1352" i="3"/>
  <c r="B1352" i="3" s="1"/>
  <c r="C1352" i="3"/>
  <c r="A1353" i="3"/>
  <c r="B1353" i="3" s="1"/>
  <c r="C1353" i="3"/>
  <c r="A1354" i="3"/>
  <c r="B1354" i="3" s="1"/>
  <c r="C1354" i="3"/>
  <c r="A1355" i="3"/>
  <c r="B1355" i="3" s="1"/>
  <c r="C1355" i="3"/>
  <c r="A1356" i="3"/>
  <c r="B1356" i="3" s="1"/>
  <c r="C1356" i="3"/>
  <c r="A1357" i="3"/>
  <c r="B1357" i="3" s="1"/>
  <c r="C1357" i="3"/>
  <c r="A1358" i="3"/>
  <c r="B1358" i="3" s="1"/>
  <c r="C1358" i="3"/>
  <c r="A1359" i="3"/>
  <c r="B1359" i="3" s="1"/>
  <c r="C1359" i="3"/>
  <c r="A1360" i="3"/>
  <c r="B1360" i="3" s="1"/>
  <c r="C1360" i="3"/>
  <c r="A1361" i="3"/>
  <c r="B1361" i="3" s="1"/>
  <c r="C1361" i="3"/>
  <c r="A1362" i="3"/>
  <c r="B1362" i="3" s="1"/>
  <c r="C1362" i="3"/>
  <c r="A1363" i="3"/>
  <c r="B1363" i="3" s="1"/>
  <c r="C1363" i="3"/>
  <c r="A1364" i="3"/>
  <c r="B1364" i="3" s="1"/>
  <c r="C1364" i="3"/>
  <c r="A1365" i="3"/>
  <c r="B1365" i="3" s="1"/>
  <c r="C1365" i="3"/>
  <c r="A1366" i="3"/>
  <c r="B1366" i="3" s="1"/>
  <c r="C1366" i="3"/>
  <c r="A1367" i="3"/>
  <c r="B1367" i="3" s="1"/>
  <c r="C1367" i="3"/>
  <c r="A1368" i="3"/>
  <c r="B1368" i="3" s="1"/>
  <c r="C1368" i="3"/>
  <c r="A1369" i="3"/>
  <c r="B1369" i="3" s="1"/>
  <c r="C1369" i="3"/>
  <c r="A1370" i="3"/>
  <c r="B1370" i="3" s="1"/>
  <c r="C1370" i="3"/>
  <c r="A1371" i="3"/>
  <c r="B1371" i="3" s="1"/>
  <c r="C1371" i="3"/>
  <c r="A1372" i="3"/>
  <c r="B1372" i="3" s="1"/>
  <c r="C1372" i="3"/>
  <c r="A1373" i="3"/>
  <c r="B1373" i="3" s="1"/>
  <c r="C1373" i="3"/>
  <c r="A1374" i="3"/>
  <c r="B1374" i="3" s="1"/>
  <c r="C1374" i="3"/>
  <c r="A1375" i="3"/>
  <c r="B1375" i="3" s="1"/>
  <c r="C1375" i="3"/>
  <c r="A1376" i="3"/>
  <c r="B1376" i="3" s="1"/>
  <c r="C1376" i="3"/>
  <c r="A1377" i="3"/>
  <c r="B1377" i="3" s="1"/>
  <c r="C1377" i="3"/>
  <c r="A1378" i="3"/>
  <c r="B1378" i="3" s="1"/>
  <c r="C1378" i="3"/>
  <c r="A1379" i="3"/>
  <c r="B1379" i="3" s="1"/>
  <c r="C1379" i="3"/>
  <c r="A1380" i="3"/>
  <c r="B1380" i="3" s="1"/>
  <c r="C1380" i="3"/>
  <c r="A1381" i="3"/>
  <c r="B1381" i="3" s="1"/>
  <c r="C1381" i="3"/>
  <c r="A1382" i="3"/>
  <c r="B1382" i="3" s="1"/>
  <c r="C1382" i="3"/>
  <c r="A1383" i="3"/>
  <c r="B1383" i="3" s="1"/>
  <c r="C1383" i="3"/>
  <c r="A1384" i="3"/>
  <c r="B1384" i="3" s="1"/>
  <c r="C1384" i="3"/>
  <c r="A1385" i="3"/>
  <c r="B1385" i="3" s="1"/>
  <c r="C1385" i="3"/>
  <c r="A1386" i="3"/>
  <c r="B1386" i="3" s="1"/>
  <c r="C1386" i="3"/>
  <c r="A1387" i="3"/>
  <c r="B1387" i="3" s="1"/>
  <c r="C1387" i="3"/>
  <c r="A1388" i="3"/>
  <c r="B1388" i="3" s="1"/>
  <c r="C1388" i="3"/>
  <c r="A1389" i="3"/>
  <c r="B1389" i="3" s="1"/>
  <c r="C1389" i="3"/>
  <c r="A1390" i="3"/>
  <c r="B1390" i="3" s="1"/>
  <c r="C1390" i="3"/>
  <c r="A1391" i="3"/>
  <c r="B1391" i="3" s="1"/>
  <c r="C1391" i="3"/>
  <c r="A1392" i="3"/>
  <c r="B1392" i="3" s="1"/>
  <c r="C1392" i="3"/>
  <c r="A1393" i="3"/>
  <c r="B1393" i="3" s="1"/>
  <c r="C1393" i="3"/>
  <c r="A1394" i="3"/>
  <c r="B1394" i="3" s="1"/>
  <c r="C1394" i="3"/>
  <c r="A1395" i="3"/>
  <c r="B1395" i="3" s="1"/>
  <c r="C1395" i="3"/>
  <c r="A1396" i="3"/>
  <c r="B1396" i="3" s="1"/>
  <c r="C1396" i="3"/>
  <c r="A1397" i="3"/>
  <c r="B1397" i="3" s="1"/>
  <c r="C1397" i="3"/>
  <c r="A1398" i="3"/>
  <c r="B1398" i="3" s="1"/>
  <c r="C1398" i="3"/>
  <c r="A1399" i="3"/>
  <c r="B1399" i="3" s="1"/>
  <c r="C1399" i="3"/>
  <c r="A1400" i="3"/>
  <c r="B1400" i="3" s="1"/>
  <c r="C1400" i="3"/>
  <c r="A1401" i="3"/>
  <c r="B1401" i="3" s="1"/>
  <c r="C1401" i="3"/>
  <c r="A1402" i="3"/>
  <c r="B1402" i="3" s="1"/>
  <c r="C1402" i="3"/>
  <c r="A1403" i="3"/>
  <c r="B1403" i="3" s="1"/>
  <c r="C1403" i="3"/>
  <c r="A1404" i="3"/>
  <c r="B1404" i="3" s="1"/>
  <c r="C1404" i="3"/>
  <c r="A1405" i="3"/>
  <c r="B1405" i="3" s="1"/>
  <c r="C1405" i="3"/>
  <c r="A1406" i="3"/>
  <c r="B1406" i="3" s="1"/>
  <c r="C1406" i="3"/>
  <c r="A1407" i="3"/>
  <c r="B1407" i="3" s="1"/>
  <c r="C1407" i="3"/>
  <c r="A1408" i="3"/>
  <c r="B1408" i="3" s="1"/>
  <c r="C1408" i="3"/>
  <c r="A1409" i="3"/>
  <c r="B1409" i="3" s="1"/>
  <c r="C1409" i="3"/>
  <c r="A1410" i="3"/>
  <c r="B1410" i="3" s="1"/>
  <c r="C1410" i="3"/>
  <c r="A1411" i="3"/>
  <c r="B1411" i="3" s="1"/>
  <c r="C1411" i="3"/>
  <c r="A1412" i="3"/>
  <c r="B1412" i="3" s="1"/>
  <c r="C1412" i="3"/>
  <c r="A1413" i="3"/>
  <c r="B1413" i="3" s="1"/>
  <c r="C1413" i="3"/>
  <c r="A1414" i="3"/>
  <c r="B1414" i="3" s="1"/>
  <c r="C1414" i="3"/>
  <c r="A1415" i="3"/>
  <c r="B1415" i="3" s="1"/>
  <c r="C1415" i="3"/>
  <c r="A1416" i="3"/>
  <c r="B1416" i="3" s="1"/>
  <c r="C1416" i="3"/>
  <c r="A1417" i="3"/>
  <c r="B1417" i="3" s="1"/>
  <c r="C1417" i="3"/>
  <c r="A1418" i="3"/>
  <c r="B1418" i="3" s="1"/>
  <c r="C1418" i="3"/>
  <c r="A1419" i="3"/>
  <c r="B1419" i="3" s="1"/>
  <c r="C1419" i="3"/>
  <c r="A1420" i="3"/>
  <c r="B1420" i="3" s="1"/>
  <c r="C1420" i="3"/>
  <c r="A1421" i="3"/>
  <c r="B1421" i="3" s="1"/>
  <c r="C1421" i="3"/>
  <c r="A1422" i="3"/>
  <c r="B1422" i="3" s="1"/>
  <c r="C1422" i="3"/>
  <c r="A1423" i="3"/>
  <c r="B1423" i="3" s="1"/>
  <c r="C1423" i="3"/>
  <c r="A1424" i="3"/>
  <c r="B1424" i="3" s="1"/>
  <c r="C1424" i="3"/>
  <c r="A1425" i="3"/>
  <c r="B1425" i="3" s="1"/>
  <c r="C1425" i="3"/>
  <c r="A1426" i="3"/>
  <c r="B1426" i="3" s="1"/>
  <c r="C1426" i="3"/>
  <c r="A1427" i="3"/>
  <c r="B1427" i="3" s="1"/>
  <c r="C1427" i="3"/>
  <c r="A1428" i="3"/>
  <c r="B1428" i="3" s="1"/>
  <c r="C1428" i="3"/>
  <c r="A1429" i="3"/>
  <c r="B1429" i="3" s="1"/>
  <c r="C1429" i="3"/>
  <c r="A1430" i="3"/>
  <c r="B1430" i="3" s="1"/>
  <c r="C1430" i="3"/>
  <c r="A1431" i="3"/>
  <c r="B1431" i="3" s="1"/>
  <c r="C1431" i="3"/>
  <c r="A1432" i="3"/>
  <c r="B1432" i="3" s="1"/>
  <c r="C1432" i="3"/>
  <c r="A1433" i="3"/>
  <c r="B1433" i="3" s="1"/>
  <c r="C1433" i="3"/>
  <c r="A1434" i="3"/>
  <c r="B1434" i="3" s="1"/>
  <c r="C1434" i="3"/>
  <c r="A1435" i="3"/>
  <c r="B1435" i="3" s="1"/>
  <c r="C1435" i="3"/>
  <c r="A1436" i="3"/>
  <c r="B1436" i="3" s="1"/>
  <c r="C1436" i="3"/>
  <c r="A1437" i="3"/>
  <c r="B1437" i="3" s="1"/>
  <c r="C1437" i="3"/>
  <c r="A1438" i="3"/>
  <c r="B1438" i="3" s="1"/>
  <c r="C1438" i="3"/>
  <c r="A1439" i="3"/>
  <c r="B1439" i="3" s="1"/>
  <c r="C1439" i="3"/>
  <c r="A1440" i="3"/>
  <c r="B1440" i="3" s="1"/>
  <c r="C1440" i="3"/>
  <c r="A1441" i="3"/>
  <c r="B1441" i="3" s="1"/>
  <c r="C1441" i="3"/>
  <c r="A1442" i="3"/>
  <c r="B1442" i="3" s="1"/>
  <c r="C1442" i="3"/>
  <c r="A1443" i="3"/>
  <c r="B1443" i="3" s="1"/>
  <c r="C1443" i="3"/>
  <c r="A1444" i="3"/>
  <c r="B1444" i="3" s="1"/>
  <c r="C1444" i="3"/>
  <c r="A1445" i="3"/>
  <c r="B1445" i="3" s="1"/>
  <c r="C1445" i="3"/>
  <c r="A1446" i="3"/>
  <c r="B1446" i="3" s="1"/>
  <c r="C1446" i="3"/>
  <c r="A1447" i="3"/>
  <c r="B1447" i="3" s="1"/>
  <c r="C1447" i="3"/>
  <c r="A1448" i="3"/>
  <c r="B1448" i="3" s="1"/>
  <c r="C1448" i="3"/>
  <c r="A1449" i="3"/>
  <c r="B1449" i="3" s="1"/>
  <c r="C1449" i="3"/>
  <c r="A1450" i="3"/>
  <c r="B1450" i="3" s="1"/>
  <c r="C1450" i="3"/>
  <c r="A1451" i="3"/>
  <c r="B1451" i="3" s="1"/>
  <c r="C1451" i="3"/>
  <c r="A1452" i="3"/>
  <c r="B1452" i="3" s="1"/>
  <c r="C1452" i="3"/>
  <c r="A1453" i="3"/>
  <c r="B1453" i="3" s="1"/>
  <c r="C1453" i="3"/>
  <c r="A1454" i="3"/>
  <c r="B1454" i="3" s="1"/>
  <c r="C1454" i="3"/>
  <c r="A1455" i="3"/>
  <c r="B1455" i="3" s="1"/>
  <c r="C1455" i="3"/>
  <c r="A1456" i="3"/>
  <c r="B1456" i="3" s="1"/>
  <c r="C1456" i="3"/>
  <c r="A1457" i="3"/>
  <c r="B1457" i="3" s="1"/>
  <c r="C1457" i="3"/>
  <c r="A1458" i="3"/>
  <c r="B1458" i="3" s="1"/>
  <c r="C1458" i="3"/>
  <c r="A1459" i="3"/>
  <c r="B1459" i="3" s="1"/>
  <c r="C1459" i="3"/>
  <c r="A1460" i="3"/>
  <c r="B1460" i="3" s="1"/>
  <c r="C1460" i="3"/>
  <c r="A1461" i="3"/>
  <c r="B1461" i="3" s="1"/>
  <c r="C1461" i="3"/>
  <c r="A1462" i="3"/>
  <c r="B1462" i="3" s="1"/>
  <c r="C1462" i="3"/>
  <c r="A1463" i="3"/>
  <c r="B1463" i="3" s="1"/>
  <c r="C1463" i="3"/>
  <c r="A1464" i="3"/>
  <c r="B1464" i="3" s="1"/>
  <c r="C1464" i="3"/>
  <c r="A1465" i="3"/>
  <c r="B1465" i="3" s="1"/>
  <c r="C1465" i="3"/>
  <c r="A1466" i="3"/>
  <c r="B1466" i="3" s="1"/>
  <c r="C1466" i="3"/>
  <c r="A1467" i="3"/>
  <c r="B1467" i="3" s="1"/>
  <c r="C1467" i="3"/>
  <c r="A1468" i="3"/>
  <c r="B1468" i="3" s="1"/>
  <c r="C1468" i="3"/>
  <c r="A1469" i="3"/>
  <c r="B1469" i="3" s="1"/>
  <c r="C1469" i="3"/>
  <c r="A1470" i="3"/>
  <c r="B1470" i="3" s="1"/>
  <c r="C1470" i="3"/>
  <c r="A1471" i="3"/>
  <c r="B1471" i="3" s="1"/>
  <c r="C1471" i="3"/>
  <c r="A1472" i="3"/>
  <c r="B1472" i="3" s="1"/>
  <c r="C1472" i="3"/>
  <c r="A1473" i="3"/>
  <c r="B1473" i="3" s="1"/>
  <c r="C1473" i="3"/>
  <c r="A1474" i="3"/>
  <c r="B1474" i="3" s="1"/>
  <c r="C1474" i="3"/>
  <c r="A1475" i="3"/>
  <c r="B1475" i="3" s="1"/>
  <c r="C1475" i="3"/>
  <c r="A1476" i="3"/>
  <c r="B1476" i="3" s="1"/>
  <c r="C1476" i="3"/>
  <c r="A1477" i="3"/>
  <c r="B1477" i="3" s="1"/>
  <c r="C1477" i="3"/>
  <c r="A1478" i="3"/>
  <c r="B1478" i="3" s="1"/>
  <c r="C1478" i="3"/>
  <c r="A1479" i="3"/>
  <c r="B1479" i="3" s="1"/>
  <c r="C1479" i="3"/>
  <c r="A1480" i="3"/>
  <c r="B1480" i="3" s="1"/>
  <c r="C1480" i="3"/>
  <c r="A1481" i="3"/>
  <c r="B1481" i="3" s="1"/>
  <c r="C1481" i="3"/>
  <c r="A1482" i="3"/>
  <c r="B1482" i="3" s="1"/>
  <c r="C1482" i="3"/>
  <c r="A1483" i="3"/>
  <c r="B1483" i="3" s="1"/>
  <c r="C1483" i="3"/>
  <c r="A1484" i="3"/>
  <c r="B1484" i="3" s="1"/>
  <c r="C1484" i="3"/>
  <c r="A1485" i="3"/>
  <c r="B1485" i="3" s="1"/>
  <c r="C1485" i="3"/>
  <c r="A1486" i="3"/>
  <c r="B1486" i="3" s="1"/>
  <c r="C1486" i="3"/>
  <c r="A1487" i="3"/>
  <c r="B1487" i="3" s="1"/>
  <c r="C1487" i="3"/>
  <c r="A1488" i="3"/>
  <c r="B1488" i="3" s="1"/>
  <c r="C1488" i="3"/>
  <c r="A1489" i="3"/>
  <c r="B1489" i="3" s="1"/>
  <c r="C1489" i="3"/>
  <c r="A1490" i="3"/>
  <c r="B1490" i="3" s="1"/>
  <c r="C1490" i="3"/>
  <c r="A1491" i="3"/>
  <c r="B1491" i="3" s="1"/>
  <c r="C1491" i="3"/>
  <c r="A1492" i="3"/>
  <c r="B1492" i="3" s="1"/>
  <c r="C1492" i="3"/>
  <c r="A1493" i="3"/>
  <c r="B1493" i="3" s="1"/>
  <c r="C1493" i="3"/>
  <c r="A1494" i="3"/>
  <c r="B1494" i="3" s="1"/>
  <c r="C1494" i="3"/>
  <c r="A1495" i="3"/>
  <c r="B1495" i="3" s="1"/>
  <c r="C1495" i="3"/>
  <c r="A1496" i="3"/>
  <c r="B1496" i="3" s="1"/>
  <c r="C1496" i="3"/>
  <c r="A1497" i="3"/>
  <c r="B1497" i="3" s="1"/>
  <c r="C1497" i="3"/>
  <c r="A1498" i="3"/>
  <c r="B1498" i="3" s="1"/>
  <c r="C1498" i="3"/>
  <c r="A1499" i="3"/>
  <c r="B1499" i="3" s="1"/>
  <c r="C1499" i="3"/>
  <c r="A1500" i="3"/>
  <c r="B1500" i="3" s="1"/>
  <c r="C1500" i="3"/>
  <c r="A1501" i="3"/>
  <c r="B1501" i="3" s="1"/>
  <c r="C1501" i="3"/>
  <c r="A1502" i="3"/>
  <c r="B1502" i="3" s="1"/>
  <c r="C1502" i="3"/>
  <c r="A1503" i="3"/>
  <c r="B1503" i="3" s="1"/>
  <c r="C1503" i="3"/>
  <c r="A1504" i="3"/>
  <c r="B1504" i="3" s="1"/>
  <c r="C1504" i="3"/>
  <c r="A1505" i="3"/>
  <c r="B1505" i="3" s="1"/>
  <c r="C1505" i="3"/>
  <c r="A1506" i="3"/>
  <c r="B1506" i="3" s="1"/>
  <c r="C1506" i="3"/>
  <c r="A1507" i="3"/>
  <c r="B1507" i="3" s="1"/>
  <c r="C1507" i="3"/>
  <c r="A1508" i="3"/>
  <c r="B1508" i="3" s="1"/>
  <c r="C1508" i="3"/>
  <c r="A1509" i="3"/>
  <c r="B1509" i="3" s="1"/>
  <c r="C1509" i="3"/>
  <c r="A1510" i="3"/>
  <c r="B1510" i="3" s="1"/>
  <c r="C1510" i="3"/>
  <c r="A1511" i="3"/>
  <c r="B1511" i="3" s="1"/>
  <c r="C1511" i="3"/>
  <c r="A1512" i="3"/>
  <c r="B1512" i="3" s="1"/>
  <c r="C1512" i="3"/>
  <c r="A1513" i="3"/>
  <c r="B1513" i="3" s="1"/>
  <c r="C1513" i="3"/>
  <c r="A1514" i="3"/>
  <c r="B1514" i="3" s="1"/>
  <c r="C1514" i="3"/>
  <c r="A1515" i="3"/>
  <c r="B1515" i="3" s="1"/>
  <c r="C1515" i="3"/>
  <c r="A1516" i="3"/>
  <c r="B1516" i="3" s="1"/>
  <c r="C1516" i="3"/>
  <c r="A1517" i="3"/>
  <c r="B1517" i="3" s="1"/>
  <c r="C1517" i="3"/>
  <c r="A1518" i="3"/>
  <c r="B1518" i="3" s="1"/>
  <c r="C1518" i="3"/>
  <c r="A1519" i="3"/>
  <c r="B1519" i="3" s="1"/>
  <c r="C1519" i="3"/>
  <c r="A1520" i="3"/>
  <c r="B1520" i="3" s="1"/>
  <c r="C1520" i="3"/>
  <c r="A1521" i="3"/>
  <c r="B1521" i="3" s="1"/>
  <c r="C1521" i="3"/>
  <c r="A1522" i="3"/>
  <c r="B1522" i="3" s="1"/>
  <c r="C1522" i="3"/>
  <c r="A1523" i="3"/>
  <c r="B1523" i="3" s="1"/>
  <c r="C1523" i="3"/>
  <c r="A1524" i="3"/>
  <c r="B1524" i="3" s="1"/>
  <c r="C1524" i="3"/>
  <c r="A1525" i="3"/>
  <c r="B1525" i="3" s="1"/>
  <c r="C1525" i="3"/>
  <c r="A1526" i="3"/>
  <c r="B1526" i="3" s="1"/>
  <c r="C1526" i="3"/>
  <c r="A1527" i="3"/>
  <c r="B1527" i="3" s="1"/>
  <c r="C1527" i="3"/>
  <c r="A1528" i="3"/>
  <c r="B1528" i="3" s="1"/>
  <c r="C1528" i="3"/>
  <c r="A1529" i="3"/>
  <c r="B1529" i="3" s="1"/>
  <c r="C1529" i="3"/>
  <c r="A1530" i="3"/>
  <c r="B1530" i="3" s="1"/>
  <c r="C1530" i="3"/>
  <c r="A1531" i="3"/>
  <c r="B1531" i="3" s="1"/>
  <c r="C1531" i="3"/>
  <c r="A1532" i="3"/>
  <c r="B1532" i="3" s="1"/>
  <c r="C1532" i="3"/>
  <c r="A1533" i="3"/>
  <c r="B1533" i="3" s="1"/>
  <c r="C1533" i="3"/>
  <c r="A1534" i="3"/>
  <c r="B1534" i="3" s="1"/>
  <c r="C1534" i="3"/>
  <c r="A1535" i="3"/>
  <c r="B1535" i="3" s="1"/>
  <c r="C1535" i="3"/>
  <c r="A1536" i="3"/>
  <c r="B1536" i="3" s="1"/>
  <c r="C1536" i="3"/>
  <c r="A1537" i="3"/>
  <c r="B1537" i="3" s="1"/>
  <c r="C1537" i="3"/>
  <c r="A1538" i="3"/>
  <c r="B1538" i="3" s="1"/>
  <c r="C1538" i="3"/>
  <c r="A1539" i="3"/>
  <c r="B1539" i="3" s="1"/>
  <c r="C1539" i="3"/>
  <c r="A1540" i="3"/>
  <c r="B1540" i="3" s="1"/>
  <c r="C1540" i="3"/>
  <c r="A1541" i="3"/>
  <c r="B1541" i="3" s="1"/>
  <c r="C1541" i="3"/>
  <c r="A1542" i="3"/>
  <c r="B1542" i="3" s="1"/>
  <c r="C1542" i="3"/>
  <c r="A1543" i="3"/>
  <c r="B1543" i="3" s="1"/>
  <c r="C1543" i="3"/>
  <c r="A1544" i="3"/>
  <c r="B1544" i="3" s="1"/>
  <c r="C1544" i="3"/>
  <c r="A1545" i="3"/>
  <c r="B1545" i="3" s="1"/>
  <c r="C1545" i="3"/>
  <c r="A1546" i="3"/>
  <c r="B1546" i="3" s="1"/>
  <c r="C1546" i="3"/>
  <c r="A1547" i="3"/>
  <c r="B1547" i="3" s="1"/>
  <c r="C1547" i="3"/>
  <c r="A1548" i="3"/>
  <c r="B1548" i="3" s="1"/>
  <c r="C1548" i="3"/>
  <c r="A1549" i="3"/>
  <c r="B1549" i="3" s="1"/>
  <c r="C1549" i="3"/>
  <c r="A1550" i="3"/>
  <c r="B1550" i="3" s="1"/>
  <c r="C1550" i="3"/>
  <c r="A1551" i="3"/>
  <c r="B1551" i="3" s="1"/>
  <c r="C1551" i="3"/>
  <c r="A1552" i="3"/>
  <c r="B1552" i="3" s="1"/>
  <c r="C1552" i="3"/>
  <c r="A1553" i="3"/>
  <c r="B1553" i="3" s="1"/>
  <c r="C1553" i="3"/>
  <c r="A1554" i="3"/>
  <c r="B1554" i="3" s="1"/>
  <c r="C1554" i="3"/>
  <c r="A1555" i="3"/>
  <c r="B1555" i="3" s="1"/>
  <c r="C1555" i="3"/>
  <c r="A1556" i="3"/>
  <c r="B1556" i="3" s="1"/>
  <c r="C1556" i="3"/>
  <c r="A1557" i="3"/>
  <c r="B1557" i="3" s="1"/>
  <c r="C1557" i="3"/>
  <c r="A1558" i="3"/>
  <c r="B1558" i="3" s="1"/>
  <c r="C1558" i="3"/>
  <c r="A1559" i="3"/>
  <c r="B1559" i="3" s="1"/>
  <c r="C1559" i="3"/>
  <c r="A1560" i="3"/>
  <c r="B1560" i="3" s="1"/>
  <c r="C1560" i="3"/>
  <c r="A1561" i="3"/>
  <c r="B1561" i="3" s="1"/>
  <c r="C1561" i="3"/>
  <c r="A1562" i="3"/>
  <c r="B1562" i="3" s="1"/>
  <c r="C1562" i="3"/>
  <c r="A1563" i="3"/>
  <c r="B1563" i="3" s="1"/>
  <c r="C1563" i="3"/>
  <c r="A1564" i="3"/>
  <c r="B1564" i="3" s="1"/>
  <c r="C1564" i="3"/>
  <c r="A1565" i="3"/>
  <c r="B1565" i="3" s="1"/>
  <c r="C1565" i="3"/>
  <c r="A1566" i="3"/>
  <c r="B1566" i="3" s="1"/>
  <c r="C1566" i="3"/>
  <c r="A1567" i="3"/>
  <c r="B1567" i="3" s="1"/>
  <c r="C1567" i="3"/>
  <c r="A1568" i="3"/>
  <c r="B1568" i="3" s="1"/>
  <c r="C1568" i="3"/>
  <c r="A1569" i="3"/>
  <c r="B1569" i="3" s="1"/>
  <c r="C1569" i="3"/>
  <c r="G55" i="1" l="1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B1579" i="3"/>
  <c r="B1577" i="3"/>
  <c r="B1575" i="3"/>
  <c r="B1573" i="3"/>
  <c r="C422" i="3" l="1"/>
  <c r="C421" i="3"/>
  <c r="C420" i="3"/>
  <c r="C419" i="3"/>
  <c r="C418" i="3"/>
  <c r="C417" i="3"/>
  <c r="C416" i="3"/>
  <c r="C415" i="3"/>
  <c r="C414" i="3"/>
  <c r="U55" i="1" l="1"/>
  <c r="I5" i="6" l="1"/>
  <c r="I4" i="6"/>
  <c r="A3" i="3"/>
  <c r="B3" i="3" s="1"/>
  <c r="A4" i="3"/>
  <c r="B4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463" i="3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1067" i="3"/>
  <c r="B1067" i="3" s="1"/>
  <c r="A1068" i="3"/>
  <c r="B1068" i="3" s="1"/>
  <c r="A1069" i="3"/>
  <c r="B1069" i="3" s="1"/>
  <c r="A1070" i="3"/>
  <c r="B1070" i="3" s="1"/>
  <c r="A1071" i="3"/>
  <c r="B1071" i="3" s="1"/>
  <c r="A1072" i="3"/>
  <c r="B1072" i="3" s="1"/>
  <c r="A1073" i="3"/>
  <c r="B1073" i="3" s="1"/>
  <c r="A1074" i="3"/>
  <c r="B1074" i="3" s="1"/>
  <c r="A1075" i="3"/>
  <c r="B1075" i="3" s="1"/>
  <c r="A1076" i="3"/>
  <c r="B1076" i="3" s="1"/>
  <c r="A1077" i="3"/>
  <c r="B1077" i="3" s="1"/>
  <c r="A1078" i="3"/>
  <c r="B1078" i="3" s="1"/>
  <c r="A1079" i="3"/>
  <c r="B1079" i="3" s="1"/>
  <c r="A1080" i="3"/>
  <c r="B1080" i="3" s="1"/>
  <c r="A1081" i="3"/>
  <c r="B1081" i="3" s="1"/>
  <c r="A1082" i="3"/>
  <c r="B1082" i="3" s="1"/>
  <c r="A1083" i="3"/>
  <c r="B1083" i="3" s="1"/>
  <c r="A1084" i="3"/>
  <c r="B1084" i="3" s="1"/>
  <c r="A1085" i="3"/>
  <c r="B1085" i="3" s="1"/>
  <c r="A1086" i="3"/>
  <c r="B1086" i="3" s="1"/>
  <c r="A1087" i="3"/>
  <c r="B1087" i="3" s="1"/>
  <c r="A1088" i="3"/>
  <c r="B1088" i="3" s="1"/>
  <c r="A1089" i="3"/>
  <c r="B1089" i="3" s="1"/>
  <c r="A1090" i="3"/>
  <c r="B1090" i="3" s="1"/>
  <c r="A1091" i="3"/>
  <c r="B1091" i="3" s="1"/>
  <c r="A1092" i="3"/>
  <c r="B1092" i="3" s="1"/>
  <c r="A1093" i="3"/>
  <c r="B1093" i="3" s="1"/>
  <c r="A1094" i="3"/>
  <c r="B1094" i="3" s="1"/>
  <c r="A1095" i="3"/>
  <c r="B1095" i="3" s="1"/>
  <c r="A1096" i="3"/>
  <c r="B1096" i="3" s="1"/>
  <c r="A1097" i="3"/>
  <c r="B1097" i="3" s="1"/>
  <c r="A1098" i="3"/>
  <c r="B1098" i="3" s="1"/>
  <c r="A1099" i="3"/>
  <c r="B1099" i="3" s="1"/>
  <c r="A1100" i="3"/>
  <c r="B1100" i="3" s="1"/>
  <c r="A1101" i="3"/>
  <c r="B1101" i="3" s="1"/>
  <c r="A1102" i="3"/>
  <c r="B1102" i="3" s="1"/>
  <c r="A1103" i="3"/>
  <c r="B1103" i="3" s="1"/>
  <c r="A1104" i="3"/>
  <c r="B1104" i="3" s="1"/>
  <c r="A1105" i="3"/>
  <c r="B1105" i="3" s="1"/>
  <c r="A1106" i="3"/>
  <c r="B1106" i="3" s="1"/>
  <c r="A1107" i="3"/>
  <c r="B1107" i="3" s="1"/>
  <c r="A1108" i="3"/>
  <c r="B1108" i="3" s="1"/>
  <c r="A1109" i="3"/>
  <c r="B1109" i="3" s="1"/>
  <c r="A1110" i="3"/>
  <c r="B1110" i="3" s="1"/>
  <c r="A1111" i="3"/>
  <c r="B1111" i="3" s="1"/>
  <c r="A1112" i="3"/>
  <c r="B1112" i="3" s="1"/>
  <c r="A1113" i="3"/>
  <c r="B1113" i="3" s="1"/>
  <c r="A1114" i="3"/>
  <c r="B1114" i="3" s="1"/>
  <c r="A1115" i="3"/>
  <c r="B1115" i="3" s="1"/>
  <c r="A1116" i="3"/>
  <c r="B1116" i="3" s="1"/>
  <c r="A1117" i="3"/>
  <c r="B1117" i="3" s="1"/>
  <c r="A1118" i="3"/>
  <c r="B1118" i="3" s="1"/>
  <c r="A1119" i="3"/>
  <c r="B1119" i="3" s="1"/>
  <c r="A1120" i="3"/>
  <c r="B1120" i="3" s="1"/>
  <c r="A1121" i="3"/>
  <c r="B1121" i="3" s="1"/>
  <c r="A1122" i="3"/>
  <c r="B1122" i="3" s="1"/>
  <c r="A1123" i="3"/>
  <c r="B1123" i="3" s="1"/>
  <c r="A1124" i="3"/>
  <c r="B1124" i="3" s="1"/>
  <c r="A1125" i="3"/>
  <c r="B1125" i="3" s="1"/>
  <c r="A1126" i="3"/>
  <c r="B1126" i="3" s="1"/>
  <c r="A1127" i="3"/>
  <c r="B1127" i="3" s="1"/>
  <c r="A1128" i="3"/>
  <c r="B1128" i="3" s="1"/>
  <c r="A1129" i="3"/>
  <c r="B1129" i="3" s="1"/>
  <c r="A1130" i="3"/>
  <c r="B1130" i="3" s="1"/>
  <c r="A1131" i="3"/>
  <c r="B1131" i="3" s="1"/>
  <c r="A1132" i="3"/>
  <c r="B1132" i="3" s="1"/>
  <c r="A1133" i="3"/>
  <c r="B1133" i="3" s="1"/>
  <c r="A1134" i="3"/>
  <c r="B1134" i="3" s="1"/>
  <c r="A1135" i="3"/>
  <c r="B1135" i="3" s="1"/>
  <c r="A1136" i="3"/>
  <c r="B1136" i="3" s="1"/>
  <c r="A1137" i="3"/>
  <c r="B1137" i="3" s="1"/>
  <c r="A1138" i="3"/>
  <c r="B1138" i="3" s="1"/>
  <c r="A1139" i="3"/>
  <c r="B1139" i="3" s="1"/>
  <c r="A1140" i="3"/>
  <c r="B1140" i="3" s="1"/>
  <c r="A1141" i="3"/>
  <c r="B1141" i="3" s="1"/>
  <c r="A1142" i="3"/>
  <c r="B1142" i="3" s="1"/>
  <c r="A1143" i="3"/>
  <c r="B1143" i="3" s="1"/>
  <c r="A1144" i="3"/>
  <c r="B1144" i="3" s="1"/>
  <c r="A1145" i="3"/>
  <c r="B1145" i="3" s="1"/>
  <c r="A1146" i="3"/>
  <c r="B1146" i="3" s="1"/>
  <c r="A1147" i="3"/>
  <c r="B1147" i="3" s="1"/>
  <c r="A1148" i="3"/>
  <c r="B1148" i="3" s="1"/>
  <c r="A1149" i="3"/>
  <c r="B1149" i="3" s="1"/>
  <c r="A1150" i="3"/>
  <c r="B1150" i="3" s="1"/>
  <c r="A1151" i="3"/>
  <c r="B1151" i="3" s="1"/>
  <c r="A1152" i="3"/>
  <c r="B1152" i="3" s="1"/>
  <c r="A1153" i="3"/>
  <c r="B1153" i="3" s="1"/>
  <c r="A1154" i="3"/>
  <c r="B1154" i="3" s="1"/>
  <c r="A1155" i="3"/>
  <c r="B1155" i="3" s="1"/>
  <c r="A1156" i="3"/>
  <c r="B1156" i="3" s="1"/>
  <c r="A1157" i="3"/>
  <c r="B1157" i="3" s="1"/>
  <c r="A1158" i="3"/>
  <c r="B1158" i="3" s="1"/>
  <c r="A1159" i="3"/>
  <c r="B1159" i="3" s="1"/>
  <c r="A1160" i="3"/>
  <c r="B1160" i="3" s="1"/>
  <c r="A1161" i="3"/>
  <c r="B1161" i="3" s="1"/>
  <c r="A1162" i="3"/>
  <c r="B1162" i="3" s="1"/>
  <c r="A1163" i="3"/>
  <c r="B1163" i="3" s="1"/>
  <c r="A1164" i="3"/>
  <c r="B1164" i="3" s="1"/>
  <c r="A1165" i="3"/>
  <c r="B1165" i="3" s="1"/>
  <c r="A1166" i="3"/>
  <c r="B1166" i="3" s="1"/>
  <c r="A1167" i="3"/>
  <c r="B1167" i="3" s="1"/>
  <c r="A1168" i="3"/>
  <c r="B1168" i="3" s="1"/>
  <c r="A1169" i="3"/>
  <c r="B1169" i="3" s="1"/>
  <c r="A1170" i="3"/>
  <c r="B1170" i="3" s="1"/>
  <c r="A1171" i="3"/>
  <c r="B1171" i="3" s="1"/>
  <c r="A1172" i="3"/>
  <c r="B1172" i="3" s="1"/>
  <c r="A1173" i="3"/>
  <c r="B1173" i="3" s="1"/>
  <c r="A1174" i="3"/>
  <c r="B1174" i="3" s="1"/>
  <c r="A1175" i="3"/>
  <c r="B1175" i="3" s="1"/>
  <c r="A1176" i="3"/>
  <c r="B1176" i="3" s="1"/>
  <c r="A1177" i="3"/>
  <c r="B1177" i="3" s="1"/>
  <c r="A1178" i="3"/>
  <c r="B1178" i="3" s="1"/>
  <c r="A1179" i="3"/>
  <c r="B1179" i="3" s="1"/>
  <c r="A1180" i="3"/>
  <c r="B1180" i="3" s="1"/>
  <c r="A1181" i="3"/>
  <c r="B1181" i="3" s="1"/>
  <c r="A1182" i="3"/>
  <c r="B1182" i="3" s="1"/>
  <c r="A1183" i="3"/>
  <c r="B1183" i="3" s="1"/>
  <c r="A1184" i="3"/>
  <c r="B1184" i="3" s="1"/>
  <c r="A1185" i="3"/>
  <c r="B1185" i="3" s="1"/>
  <c r="A1186" i="3"/>
  <c r="B1186" i="3" s="1"/>
  <c r="A1187" i="3"/>
  <c r="B1187" i="3" s="1"/>
  <c r="A1188" i="3"/>
  <c r="B1188" i="3" s="1"/>
  <c r="A1189" i="3"/>
  <c r="B1189" i="3" s="1"/>
  <c r="A1190" i="3"/>
  <c r="B1190" i="3" s="1"/>
  <c r="A1191" i="3"/>
  <c r="B1191" i="3" s="1"/>
  <c r="A1192" i="3"/>
  <c r="B1192" i="3" s="1"/>
  <c r="A1193" i="3"/>
  <c r="B1193" i="3" s="1"/>
  <c r="A1194" i="3"/>
  <c r="B1194" i="3" s="1"/>
  <c r="A1195" i="3"/>
  <c r="B1195" i="3" s="1"/>
  <c r="A1196" i="3"/>
  <c r="B1196" i="3" s="1"/>
  <c r="A1197" i="3"/>
  <c r="B1197" i="3" s="1"/>
  <c r="A1198" i="3"/>
  <c r="B1198" i="3" s="1"/>
  <c r="A1199" i="3"/>
  <c r="B1199" i="3" s="1"/>
  <c r="A1200" i="3"/>
  <c r="B1200" i="3" s="1"/>
  <c r="A1201" i="3"/>
  <c r="B1201" i="3" s="1"/>
  <c r="A1202" i="3"/>
  <c r="B1202" i="3" s="1"/>
  <c r="A1203" i="3"/>
  <c r="B1203" i="3" s="1"/>
  <c r="A1204" i="3"/>
  <c r="B1204" i="3" s="1"/>
  <c r="A1205" i="3"/>
  <c r="B1205" i="3" s="1"/>
  <c r="A1206" i="3"/>
  <c r="B1206" i="3" s="1"/>
  <c r="A1207" i="3"/>
  <c r="B1207" i="3" s="1"/>
  <c r="A1208" i="3"/>
  <c r="B1208" i="3" s="1"/>
  <c r="A1209" i="3"/>
  <c r="B1209" i="3" s="1"/>
  <c r="A1210" i="3"/>
  <c r="B1210" i="3" s="1"/>
  <c r="A1211" i="3"/>
  <c r="B1211" i="3" s="1"/>
  <c r="A1212" i="3"/>
  <c r="B1212" i="3" s="1"/>
  <c r="A1213" i="3"/>
  <c r="B1213" i="3" s="1"/>
  <c r="A1214" i="3"/>
  <c r="B1214" i="3" s="1"/>
  <c r="A1215" i="3"/>
  <c r="B1215" i="3" s="1"/>
  <c r="A1216" i="3"/>
  <c r="B1216" i="3" s="1"/>
  <c r="A1217" i="3"/>
  <c r="B1217" i="3" s="1"/>
  <c r="A1218" i="3"/>
  <c r="B1218" i="3" s="1"/>
  <c r="A1219" i="3"/>
  <c r="B1219" i="3" s="1"/>
  <c r="A1220" i="3"/>
  <c r="B1220" i="3" s="1"/>
  <c r="A1221" i="3"/>
  <c r="B1221" i="3" s="1"/>
  <c r="A1222" i="3"/>
  <c r="B1222" i="3" s="1"/>
  <c r="A1223" i="3"/>
  <c r="B1223" i="3" s="1"/>
  <c r="A1224" i="3"/>
  <c r="B1224" i="3" s="1"/>
  <c r="A1225" i="3"/>
  <c r="B1225" i="3" s="1"/>
  <c r="A1226" i="3"/>
  <c r="B1226" i="3" s="1"/>
  <c r="A1227" i="3"/>
  <c r="B1227" i="3" s="1"/>
  <c r="A1228" i="3"/>
  <c r="B1228" i="3" s="1"/>
  <c r="A1229" i="3"/>
  <c r="B1229" i="3" s="1"/>
  <c r="A1230" i="3"/>
  <c r="B1230" i="3" s="1"/>
  <c r="A1231" i="3"/>
  <c r="B1231" i="3" s="1"/>
  <c r="A1232" i="3"/>
  <c r="B1232" i="3" s="1"/>
  <c r="A1233" i="3"/>
  <c r="B1233" i="3" s="1"/>
  <c r="A1234" i="3"/>
  <c r="B1234" i="3" s="1"/>
  <c r="A1235" i="3"/>
  <c r="B1235" i="3" s="1"/>
  <c r="A1236" i="3"/>
  <c r="B1236" i="3" s="1"/>
  <c r="A1237" i="3"/>
  <c r="B1237" i="3" s="1"/>
  <c r="A1238" i="3"/>
  <c r="B1238" i="3" s="1"/>
  <c r="A1239" i="3"/>
  <c r="B1239" i="3" s="1"/>
  <c r="A1240" i="3"/>
  <c r="B1240" i="3" s="1"/>
  <c r="A1241" i="3"/>
  <c r="B1241" i="3" s="1"/>
  <c r="A1242" i="3"/>
  <c r="B1242" i="3" s="1"/>
  <c r="A1243" i="3"/>
  <c r="B1243" i="3" s="1"/>
  <c r="A1244" i="3"/>
  <c r="B1244" i="3" s="1"/>
  <c r="A1245" i="3"/>
  <c r="B1245" i="3" s="1"/>
  <c r="A1246" i="3"/>
  <c r="B1246" i="3" s="1"/>
  <c r="A1247" i="3"/>
  <c r="B1247" i="3" s="1"/>
  <c r="A1248" i="3"/>
  <c r="B1248" i="3" s="1"/>
  <c r="A1249" i="3"/>
  <c r="B1249" i="3" s="1"/>
  <c r="A1250" i="3"/>
  <c r="B1250" i="3" s="1"/>
  <c r="A1251" i="3"/>
  <c r="B1251" i="3" s="1"/>
  <c r="A1252" i="3"/>
  <c r="B1252" i="3" s="1"/>
  <c r="A1253" i="3"/>
  <c r="B1253" i="3" s="1"/>
  <c r="A1254" i="3"/>
  <c r="B1254" i="3" s="1"/>
  <c r="A1255" i="3"/>
  <c r="B1255" i="3" s="1"/>
  <c r="A1256" i="3"/>
  <c r="B1256" i="3" s="1"/>
  <c r="A1257" i="3"/>
  <c r="B1257" i="3" s="1"/>
  <c r="A1258" i="3"/>
  <c r="B1258" i="3" s="1"/>
  <c r="A1259" i="3"/>
  <c r="B1259" i="3" s="1"/>
  <c r="A1260" i="3"/>
  <c r="B1260" i="3" s="1"/>
  <c r="A1261" i="3"/>
  <c r="B1261" i="3" s="1"/>
  <c r="A1262" i="3"/>
  <c r="B1262" i="3" s="1"/>
  <c r="A1263" i="3"/>
  <c r="B1263" i="3" s="1"/>
  <c r="A1264" i="3"/>
  <c r="B1264" i="3" s="1"/>
  <c r="A1265" i="3"/>
  <c r="B1265" i="3" s="1"/>
  <c r="A1266" i="3"/>
  <c r="B1266" i="3" s="1"/>
  <c r="A1267" i="3"/>
  <c r="B1267" i="3" s="1"/>
  <c r="A1268" i="3"/>
  <c r="B1268" i="3" s="1"/>
  <c r="A1269" i="3"/>
  <c r="B1269" i="3" s="1"/>
  <c r="A1270" i="3"/>
  <c r="B1270" i="3" s="1"/>
  <c r="A1271" i="3"/>
  <c r="B1271" i="3" s="1"/>
  <c r="A1272" i="3"/>
  <c r="B1272" i="3" s="1"/>
  <c r="A1273" i="3"/>
  <c r="B1273" i="3" s="1"/>
  <c r="A1274" i="3"/>
  <c r="B1274" i="3" s="1"/>
  <c r="A1275" i="3"/>
  <c r="B1275" i="3" s="1"/>
  <c r="A1276" i="3"/>
  <c r="B1276" i="3" s="1"/>
  <c r="A1277" i="3"/>
  <c r="B1277" i="3" s="1"/>
  <c r="A1278" i="3"/>
  <c r="B1278" i="3" s="1"/>
  <c r="A1279" i="3"/>
  <c r="B1279" i="3" s="1"/>
  <c r="A1280" i="3"/>
  <c r="B1280" i="3" s="1"/>
  <c r="A1281" i="3"/>
  <c r="B1281" i="3" s="1"/>
  <c r="A1282" i="3"/>
  <c r="B1282" i="3" s="1"/>
  <c r="A1283" i="3"/>
  <c r="B1283" i="3" s="1"/>
  <c r="A1284" i="3"/>
  <c r="B1284" i="3" s="1"/>
  <c r="A1285" i="3"/>
  <c r="B1285" i="3" s="1"/>
  <c r="A1286" i="3"/>
  <c r="B1286" i="3" s="1"/>
  <c r="A1287" i="3"/>
  <c r="B1287" i="3" s="1"/>
  <c r="A1288" i="3"/>
  <c r="B1288" i="3" s="1"/>
  <c r="A1289" i="3"/>
  <c r="B1289" i="3" s="1"/>
  <c r="A1290" i="3"/>
  <c r="B1290" i="3" s="1"/>
  <c r="A1291" i="3"/>
  <c r="B1291" i="3" s="1"/>
  <c r="A1292" i="3"/>
  <c r="B1292" i="3" s="1"/>
  <c r="A1293" i="3"/>
  <c r="B1293" i="3" s="1"/>
  <c r="A1294" i="3"/>
  <c r="B1294" i="3" s="1"/>
  <c r="A1295" i="3"/>
  <c r="B1295" i="3" s="1"/>
  <c r="A1296" i="3"/>
  <c r="B1296" i="3" s="1"/>
  <c r="A1297" i="3"/>
  <c r="B1297" i="3" s="1"/>
  <c r="A1298" i="3"/>
  <c r="B1298" i="3" s="1"/>
  <c r="A1299" i="3"/>
  <c r="B1299" i="3" s="1"/>
  <c r="A1300" i="3"/>
  <c r="B1300" i="3" s="1"/>
  <c r="A1301" i="3"/>
  <c r="B1301" i="3" s="1"/>
  <c r="A1302" i="3"/>
  <c r="B1302" i="3" s="1"/>
  <c r="A1303" i="3"/>
  <c r="B1303" i="3" s="1"/>
  <c r="A1304" i="3"/>
  <c r="B1304" i="3" s="1"/>
  <c r="A1305" i="3"/>
  <c r="B1305" i="3" s="1"/>
  <c r="A1306" i="3"/>
  <c r="B1306" i="3" s="1"/>
  <c r="A1307" i="3"/>
  <c r="B1307" i="3" s="1"/>
  <c r="A1308" i="3"/>
  <c r="B1308" i="3" s="1"/>
  <c r="A1309" i="3"/>
  <c r="B1309" i="3" s="1"/>
  <c r="A1310" i="3"/>
  <c r="B1310" i="3" s="1"/>
  <c r="A1311" i="3"/>
  <c r="B1311" i="3" s="1"/>
  <c r="A1312" i="3"/>
  <c r="B1312" i="3" s="1"/>
  <c r="A1313" i="3"/>
  <c r="B1313" i="3" s="1"/>
  <c r="A1314" i="3"/>
  <c r="B1314" i="3" s="1"/>
  <c r="A1315" i="3"/>
  <c r="B1315" i="3" s="1"/>
  <c r="A1316" i="3"/>
  <c r="B1316" i="3" s="1"/>
  <c r="A1317" i="3"/>
  <c r="B1317" i="3" s="1"/>
  <c r="A1318" i="3"/>
  <c r="B1318" i="3" s="1"/>
  <c r="A1319" i="3"/>
  <c r="B1319" i="3" s="1"/>
  <c r="A1320" i="3"/>
  <c r="B1320" i="3" s="1"/>
  <c r="A1321" i="3"/>
  <c r="B1321" i="3" s="1"/>
  <c r="A1322" i="3"/>
  <c r="B1322" i="3" s="1"/>
  <c r="A1323" i="3"/>
  <c r="B1323" i="3" s="1"/>
  <c r="A1324" i="3"/>
  <c r="B1324" i="3" s="1"/>
  <c r="A1325" i="3"/>
  <c r="B1325" i="3" s="1"/>
  <c r="A1326" i="3"/>
  <c r="B1326" i="3" s="1"/>
  <c r="A2" i="3"/>
  <c r="F9" i="6" l="1"/>
  <c r="B2" i="3"/>
  <c r="G47" i="1" l="1"/>
  <c r="G32" i="1"/>
  <c r="G14" i="1"/>
  <c r="G44" i="1"/>
  <c r="G33" i="1"/>
  <c r="G15" i="1"/>
  <c r="G38" i="1"/>
  <c r="G34" i="1"/>
  <c r="G16" i="1"/>
  <c r="G39" i="1"/>
  <c r="G35" i="1"/>
  <c r="G12" i="1"/>
  <c r="G48" i="1"/>
  <c r="G40" i="1"/>
  <c r="G31" i="1"/>
  <c r="G9" i="1"/>
  <c r="G13" i="1"/>
  <c r="G51" i="1"/>
  <c r="G41" i="1"/>
  <c r="G20" i="1"/>
  <c r="G10" i="1"/>
  <c r="G37" i="1"/>
  <c r="G50" i="1"/>
  <c r="G42" i="1"/>
  <c r="G19" i="1"/>
  <c r="G8" i="1"/>
  <c r="N53" i="1"/>
  <c r="R51" i="1"/>
  <c r="J51" i="1"/>
  <c r="N50" i="1"/>
  <c r="R48" i="1"/>
  <c r="J48" i="1"/>
  <c r="N47" i="1"/>
  <c r="R44" i="1"/>
  <c r="R43" i="1" s="1"/>
  <c r="J44" i="1"/>
  <c r="J43" i="1" s="1"/>
  <c r="O42" i="1"/>
  <c r="R41" i="1"/>
  <c r="J41" i="1"/>
  <c r="N40" i="1"/>
  <c r="R39" i="1"/>
  <c r="I42" i="7" s="1"/>
  <c r="J39" i="1"/>
  <c r="N38" i="1"/>
  <c r="R37" i="1"/>
  <c r="J37" i="1"/>
  <c r="N35" i="1"/>
  <c r="R34" i="1"/>
  <c r="J34" i="1"/>
  <c r="N33" i="1"/>
  <c r="R32" i="1"/>
  <c r="I41" i="7" s="1"/>
  <c r="J32" i="1"/>
  <c r="N31" i="1"/>
  <c r="R20" i="1"/>
  <c r="J20" i="1"/>
  <c r="N19" i="1"/>
  <c r="K15" i="1"/>
  <c r="S15" i="1"/>
  <c r="K38" i="7" s="1"/>
  <c r="O16" i="1"/>
  <c r="C39" i="7" s="1"/>
  <c r="R14" i="1"/>
  <c r="J14" i="1"/>
  <c r="N13" i="1"/>
  <c r="M18" i="7" s="1"/>
  <c r="R12" i="1"/>
  <c r="J12" i="1"/>
  <c r="O9" i="1"/>
  <c r="K10" i="1"/>
  <c r="S10" i="1"/>
  <c r="P8" i="1"/>
  <c r="E30" i="7" s="1"/>
  <c r="E29" i="7" s="1"/>
  <c r="F29" i="7" s="1"/>
  <c r="S41" i="1"/>
  <c r="O38" i="1"/>
  <c r="O33" i="1"/>
  <c r="K20" i="1"/>
  <c r="K14" i="1"/>
  <c r="J10" i="1"/>
  <c r="M53" i="1"/>
  <c r="Q51" i="1"/>
  <c r="I51" i="1"/>
  <c r="M50" i="1"/>
  <c r="Q48" i="1"/>
  <c r="I48" i="1"/>
  <c r="M47" i="1"/>
  <c r="Q44" i="1"/>
  <c r="Q43" i="1" s="1"/>
  <c r="I44" i="1"/>
  <c r="P42" i="1"/>
  <c r="Q41" i="1"/>
  <c r="I41" i="1"/>
  <c r="M40" i="1"/>
  <c r="Q39" i="1"/>
  <c r="G42" i="7" s="1"/>
  <c r="I39" i="1"/>
  <c r="M38" i="1"/>
  <c r="Q37" i="1"/>
  <c r="I37" i="1"/>
  <c r="M35" i="1"/>
  <c r="Q34" i="1"/>
  <c r="I34" i="1"/>
  <c r="M33" i="1"/>
  <c r="Q32" i="1"/>
  <c r="G41" i="7" s="1"/>
  <c r="I32" i="1"/>
  <c r="M31" i="1"/>
  <c r="Q20" i="1"/>
  <c r="I20" i="1"/>
  <c r="M19" i="1"/>
  <c r="L15" i="1"/>
  <c r="T15" i="1"/>
  <c r="M38" i="7" s="1"/>
  <c r="P16" i="1"/>
  <c r="E39" i="7" s="1"/>
  <c r="Q14" i="1"/>
  <c r="I14" i="1"/>
  <c r="M13" i="1"/>
  <c r="Q12" i="1"/>
  <c r="I12" i="1"/>
  <c r="P9" i="1"/>
  <c r="L10" i="1"/>
  <c r="T10" i="1"/>
  <c r="Q8" i="1"/>
  <c r="G30" i="7" s="1"/>
  <c r="G29" i="7" s="1"/>
  <c r="H29" i="7" s="1"/>
  <c r="O35" i="1"/>
  <c r="K12" i="1"/>
  <c r="T53" i="1"/>
  <c r="L53" i="1"/>
  <c r="P51" i="1"/>
  <c r="T50" i="1"/>
  <c r="L50" i="1"/>
  <c r="P48" i="1"/>
  <c r="T47" i="1"/>
  <c r="L47" i="1"/>
  <c r="P44" i="1"/>
  <c r="P43" i="1" s="1"/>
  <c r="I42" i="1"/>
  <c r="Q42" i="1"/>
  <c r="P41" i="1"/>
  <c r="T40" i="1"/>
  <c r="L40" i="1"/>
  <c r="P39" i="1"/>
  <c r="E42" i="7" s="1"/>
  <c r="T38" i="1"/>
  <c r="L38" i="1"/>
  <c r="P37" i="1"/>
  <c r="T35" i="1"/>
  <c r="L35" i="1"/>
  <c r="P34" i="1"/>
  <c r="T33" i="1"/>
  <c r="L33" i="1"/>
  <c r="P32" i="1"/>
  <c r="E41" i="7" s="1"/>
  <c r="T31" i="1"/>
  <c r="L31" i="1"/>
  <c r="P20" i="1"/>
  <c r="T19" i="1"/>
  <c r="L19" i="1"/>
  <c r="M15" i="1"/>
  <c r="I16" i="1"/>
  <c r="Q16" i="1"/>
  <c r="G39" i="7" s="1"/>
  <c r="P14" i="1"/>
  <c r="T13" i="1"/>
  <c r="M36" i="7" s="1"/>
  <c r="L13" i="1"/>
  <c r="P12" i="1"/>
  <c r="I9" i="1"/>
  <c r="Q9" i="1"/>
  <c r="M10" i="1"/>
  <c r="J8" i="1"/>
  <c r="R8" i="1"/>
  <c r="I30" i="7" s="1"/>
  <c r="I29" i="7" s="1"/>
  <c r="J29" i="7" s="1"/>
  <c r="S44" i="1"/>
  <c r="S43" i="1" s="1"/>
  <c r="K32" i="1"/>
  <c r="J15" i="1"/>
  <c r="S53" i="1"/>
  <c r="K53" i="1"/>
  <c r="O51" i="1"/>
  <c r="S50" i="1"/>
  <c r="K50" i="1"/>
  <c r="O48" i="1"/>
  <c r="S47" i="1"/>
  <c r="K47" i="1"/>
  <c r="O44" i="1"/>
  <c r="O43" i="1" s="1"/>
  <c r="J42" i="1"/>
  <c r="R42" i="1"/>
  <c r="O41" i="1"/>
  <c r="S40" i="1"/>
  <c r="K40" i="1"/>
  <c r="O39" i="1"/>
  <c r="C42" i="7" s="1"/>
  <c r="S38" i="1"/>
  <c r="K38" i="1"/>
  <c r="O37" i="1"/>
  <c r="S35" i="1"/>
  <c r="K35" i="1"/>
  <c r="O34" i="1"/>
  <c r="S33" i="1"/>
  <c r="K33" i="1"/>
  <c r="O32" i="1"/>
  <c r="C41" i="7" s="1"/>
  <c r="S31" i="1"/>
  <c r="K31" i="1"/>
  <c r="O20" i="1"/>
  <c r="S19" i="1"/>
  <c r="K19" i="1"/>
  <c r="N15" i="1"/>
  <c r="M20" i="7" s="1"/>
  <c r="J16" i="1"/>
  <c r="R16" i="1"/>
  <c r="I39" i="7" s="1"/>
  <c r="O14" i="1"/>
  <c r="S13" i="1"/>
  <c r="K36" i="7" s="1"/>
  <c r="K13" i="1"/>
  <c r="O12" i="1"/>
  <c r="J9" i="1"/>
  <c r="R9" i="1"/>
  <c r="N10" i="1"/>
  <c r="K8" i="1"/>
  <c r="S8" i="1"/>
  <c r="K30" i="7" s="1"/>
  <c r="K29" i="7" s="1"/>
  <c r="L29" i="7" s="1"/>
  <c r="K44" i="1"/>
  <c r="K43" i="1" s="1"/>
  <c r="S34" i="1"/>
  <c r="O31" i="1"/>
  <c r="R15" i="1"/>
  <c r="I38" i="7" s="1"/>
  <c r="S12" i="1"/>
  <c r="R53" i="1"/>
  <c r="J53" i="1"/>
  <c r="N51" i="1"/>
  <c r="R50" i="1"/>
  <c r="J50" i="1"/>
  <c r="N48" i="1"/>
  <c r="R47" i="1"/>
  <c r="J47" i="1"/>
  <c r="N44" i="1"/>
  <c r="N43" i="1" s="1"/>
  <c r="K42" i="1"/>
  <c r="S42" i="1"/>
  <c r="N41" i="1"/>
  <c r="R40" i="1"/>
  <c r="J40" i="1"/>
  <c r="N39" i="1"/>
  <c r="M24" i="7" s="1"/>
  <c r="R38" i="1"/>
  <c r="J38" i="1"/>
  <c r="N37" i="1"/>
  <c r="R35" i="1"/>
  <c r="J35" i="1"/>
  <c r="N34" i="1"/>
  <c r="R33" i="1"/>
  <c r="J33" i="1"/>
  <c r="N32" i="1"/>
  <c r="M23" i="7" s="1"/>
  <c r="R31" i="1"/>
  <c r="J31" i="1"/>
  <c r="N20" i="1"/>
  <c r="R19" i="1"/>
  <c r="J19" i="1"/>
  <c r="O15" i="1"/>
  <c r="K16" i="1"/>
  <c r="S16" i="1"/>
  <c r="K39" i="7" s="1"/>
  <c r="N14" i="1"/>
  <c r="R13" i="1"/>
  <c r="I36" i="7" s="1"/>
  <c r="J13" i="1"/>
  <c r="N12" i="1"/>
  <c r="K9" i="1"/>
  <c r="S9" i="1"/>
  <c r="O10" i="1"/>
  <c r="L8" i="1"/>
  <c r="T8" i="1"/>
  <c r="M30" i="7" s="1"/>
  <c r="M29" i="7" s="1"/>
  <c r="N29" i="7" s="1"/>
  <c r="I8" i="1"/>
  <c r="N42" i="1"/>
  <c r="K39" i="1"/>
  <c r="K37" i="1"/>
  <c r="S32" i="1"/>
  <c r="K41" i="7" s="1"/>
  <c r="S14" i="1"/>
  <c r="R10" i="1"/>
  <c r="Q53" i="1"/>
  <c r="I53" i="1"/>
  <c r="M51" i="1"/>
  <c r="Q50" i="1"/>
  <c r="I50" i="1"/>
  <c r="M48" i="1"/>
  <c r="Q47" i="1"/>
  <c r="I47" i="1"/>
  <c r="M44" i="1"/>
  <c r="M43" i="1" s="1"/>
  <c r="L42" i="1"/>
  <c r="T42" i="1"/>
  <c r="M41" i="1"/>
  <c r="Q40" i="1"/>
  <c r="I40" i="1"/>
  <c r="M39" i="1"/>
  <c r="Q38" i="1"/>
  <c r="I38" i="1"/>
  <c r="M37" i="1"/>
  <c r="Q35" i="1"/>
  <c r="I35" i="1"/>
  <c r="M34" i="1"/>
  <c r="Q33" i="1"/>
  <c r="I33" i="1"/>
  <c r="M32" i="1"/>
  <c r="Q31" i="1"/>
  <c r="I31" i="1"/>
  <c r="M20" i="1"/>
  <c r="Q19" i="1"/>
  <c r="I19" i="1"/>
  <c r="P15" i="1"/>
  <c r="E38" i="7" s="1"/>
  <c r="L16" i="1"/>
  <c r="T16" i="1"/>
  <c r="M39" i="7" s="1"/>
  <c r="M14" i="1"/>
  <c r="Q13" i="1"/>
  <c r="G36" i="7" s="1"/>
  <c r="I13" i="1"/>
  <c r="M12" i="1"/>
  <c r="L9" i="1"/>
  <c r="T9" i="1"/>
  <c r="P10" i="1"/>
  <c r="M8" i="1"/>
  <c r="K41" i="1"/>
  <c r="K34" i="1"/>
  <c r="O19" i="1"/>
  <c r="O13" i="1"/>
  <c r="C36" i="7" s="1"/>
  <c r="O8" i="1"/>
  <c r="C30" i="7" s="1"/>
  <c r="C29" i="7" s="1"/>
  <c r="D29" i="7" s="1"/>
  <c r="P53" i="1"/>
  <c r="T51" i="1"/>
  <c r="L51" i="1"/>
  <c r="P50" i="1"/>
  <c r="P49" i="1" s="1"/>
  <c r="T48" i="1"/>
  <c r="L48" i="1"/>
  <c r="P47" i="1"/>
  <c r="P46" i="1" s="1"/>
  <c r="T44" i="1"/>
  <c r="T43" i="1" s="1"/>
  <c r="L44" i="1"/>
  <c r="L43" i="1" s="1"/>
  <c r="M42" i="1"/>
  <c r="T41" i="1"/>
  <c r="L41" i="1"/>
  <c r="P40" i="1"/>
  <c r="T39" i="1"/>
  <c r="M42" i="7" s="1"/>
  <c r="L39" i="1"/>
  <c r="P38" i="1"/>
  <c r="T37" i="1"/>
  <c r="L37" i="1"/>
  <c r="P35" i="1"/>
  <c r="T34" i="1"/>
  <c r="L34" i="1"/>
  <c r="P33" i="1"/>
  <c r="T32" i="1"/>
  <c r="M41" i="7" s="1"/>
  <c r="L32" i="1"/>
  <c r="P31" i="1"/>
  <c r="T20" i="1"/>
  <c r="L20" i="1"/>
  <c r="P19" i="1"/>
  <c r="I15" i="1"/>
  <c r="Q15" i="1"/>
  <c r="G38" i="7" s="1"/>
  <c r="M16" i="1"/>
  <c r="T14" i="1"/>
  <c r="M37" i="7" s="1"/>
  <c r="L14" i="1"/>
  <c r="P13" i="1"/>
  <c r="E36" i="7" s="1"/>
  <c r="T12" i="1"/>
  <c r="L12" i="1"/>
  <c r="M9" i="1"/>
  <c r="I10" i="1"/>
  <c r="Q10" i="1"/>
  <c r="N8" i="1"/>
  <c r="M12" i="7" s="1"/>
  <c r="M11" i="7" s="1"/>
  <c r="N11" i="7" s="1"/>
  <c r="O53" i="1"/>
  <c r="S51" i="1"/>
  <c r="K51" i="1"/>
  <c r="O50" i="1"/>
  <c r="S48" i="1"/>
  <c r="K48" i="1"/>
  <c r="O47" i="1"/>
  <c r="O40" i="1"/>
  <c r="S39" i="1"/>
  <c r="K42" i="7" s="1"/>
  <c r="S37" i="1"/>
  <c r="S20" i="1"/>
  <c r="N16" i="1"/>
  <c r="M21" i="7" s="1"/>
  <c r="N9" i="1"/>
  <c r="K24" i="1"/>
  <c r="N24" i="1" s="1"/>
  <c r="Q24" i="1" s="1"/>
  <c r="T24" i="1" s="1"/>
  <c r="K26" i="1"/>
  <c r="N26" i="1" s="1"/>
  <c r="Q26" i="1" s="1"/>
  <c r="T26" i="1" s="1"/>
  <c r="I27" i="1"/>
  <c r="L27" i="1" s="1"/>
  <c r="O27" i="1" s="1"/>
  <c r="R27" i="1" s="1"/>
  <c r="U27" i="1" s="1"/>
  <c r="I24" i="1"/>
  <c r="L24" i="1" s="1"/>
  <c r="O24" i="1" s="1"/>
  <c r="R24" i="1" s="1"/>
  <c r="U24" i="1" s="1"/>
  <c r="I26" i="1"/>
  <c r="L26" i="1" s="1"/>
  <c r="O26" i="1" s="1"/>
  <c r="R26" i="1" s="1"/>
  <c r="U26" i="1" s="1"/>
  <c r="K23" i="1"/>
  <c r="K27" i="1"/>
  <c r="N27" i="1" s="1"/>
  <c r="Q27" i="1" s="1"/>
  <c r="T27" i="1" s="1"/>
  <c r="K25" i="1"/>
  <c r="N25" i="1" s="1"/>
  <c r="Q25" i="1" s="1"/>
  <c r="T25" i="1" s="1"/>
  <c r="I23" i="1"/>
  <c r="I25" i="1"/>
  <c r="L25" i="1" s="1"/>
  <c r="O25" i="1" s="1"/>
  <c r="R25" i="1" s="1"/>
  <c r="U25" i="1" s="1"/>
  <c r="G24" i="1"/>
  <c r="J24" i="1" s="1"/>
  <c r="M24" i="1" s="1"/>
  <c r="P24" i="1" s="1"/>
  <c r="S24" i="1" s="1"/>
  <c r="G43" i="1"/>
  <c r="G23" i="1"/>
  <c r="J23" i="1" s="1"/>
  <c r="G53" i="1"/>
  <c r="G27" i="1"/>
  <c r="J27" i="1" s="1"/>
  <c r="M27" i="1" s="1"/>
  <c r="P27" i="1" s="1"/>
  <c r="S27" i="1" s="1"/>
  <c r="G26" i="1"/>
  <c r="J26" i="1" s="1"/>
  <c r="M26" i="1" s="1"/>
  <c r="P26" i="1" s="1"/>
  <c r="S26" i="1" s="1"/>
  <c r="G25" i="1"/>
  <c r="J25" i="1" s="1"/>
  <c r="M25" i="1" s="1"/>
  <c r="P25" i="1" s="1"/>
  <c r="S25" i="1" s="1"/>
  <c r="M34" i="7" l="1"/>
  <c r="N34" i="7" s="1"/>
  <c r="H25" i="8"/>
  <c r="C37" i="7"/>
  <c r="C34" i="7" s="1"/>
  <c r="D34" i="7" s="1"/>
  <c r="P18" i="1"/>
  <c r="G25" i="8"/>
  <c r="M19" i="7"/>
  <c r="M16" i="7" s="1"/>
  <c r="N16" i="7" s="1"/>
  <c r="J25" i="8"/>
  <c r="G37" i="7"/>
  <c r="G34" i="7" s="1"/>
  <c r="H34" i="7" s="1"/>
  <c r="L25" i="8"/>
  <c r="K37" i="7"/>
  <c r="K34" i="7" s="1"/>
  <c r="L34" i="7" s="1"/>
  <c r="I25" i="8"/>
  <c r="E37" i="7"/>
  <c r="E34" i="7" s="1"/>
  <c r="F34" i="7" s="1"/>
  <c r="K25" i="8"/>
  <c r="I37" i="7"/>
  <c r="I34" i="7" s="1"/>
  <c r="J34" i="7" s="1"/>
  <c r="J18" i="1"/>
  <c r="J49" i="1"/>
  <c r="O46" i="1"/>
  <c r="R18" i="1"/>
  <c r="R49" i="1"/>
  <c r="O49" i="1"/>
  <c r="Q46" i="1"/>
  <c r="G30" i="1"/>
  <c r="G36" i="1"/>
  <c r="O18" i="1"/>
  <c r="K18" i="1"/>
  <c r="O7" i="1"/>
  <c r="R46" i="1"/>
  <c r="T11" i="1"/>
  <c r="O30" i="1"/>
  <c r="J7" i="1"/>
  <c r="J46" i="1"/>
  <c r="Q18" i="1"/>
  <c r="Q49" i="1"/>
  <c r="N7" i="1"/>
  <c r="U15" i="1"/>
  <c r="S36" i="1"/>
  <c r="U40" i="1"/>
  <c r="U37" i="1"/>
  <c r="I18" i="1"/>
  <c r="U19" i="1"/>
  <c r="I49" i="1"/>
  <c r="U50" i="1"/>
  <c r="U16" i="1"/>
  <c r="U14" i="1"/>
  <c r="I43" i="1"/>
  <c r="U44" i="1"/>
  <c r="U43" i="1" s="1"/>
  <c r="U35" i="1"/>
  <c r="U32" i="1"/>
  <c r="U10" i="1"/>
  <c r="U13" i="1"/>
  <c r="U9" i="1"/>
  <c r="U39" i="1"/>
  <c r="U31" i="1"/>
  <c r="U53" i="1"/>
  <c r="U8" i="1"/>
  <c r="U48" i="1"/>
  <c r="L11" i="1"/>
  <c r="Q30" i="1"/>
  <c r="U38" i="1"/>
  <c r="T7" i="1"/>
  <c r="T17" i="1" s="1"/>
  <c r="R30" i="1"/>
  <c r="U34" i="1"/>
  <c r="I46" i="1"/>
  <c r="U47" i="1"/>
  <c r="U42" i="1"/>
  <c r="U12" i="1"/>
  <c r="U41" i="1"/>
  <c r="U33" i="1"/>
  <c r="U20" i="1"/>
  <c r="U51" i="1"/>
  <c r="P30" i="1"/>
  <c r="T36" i="1"/>
  <c r="O11" i="1"/>
  <c r="S18" i="1"/>
  <c r="S49" i="1"/>
  <c r="L46" i="1"/>
  <c r="K11" i="1"/>
  <c r="I36" i="1"/>
  <c r="P7" i="1"/>
  <c r="K36" i="1"/>
  <c r="T46" i="1"/>
  <c r="M30" i="1"/>
  <c r="Q36" i="1"/>
  <c r="N46" i="1"/>
  <c r="M11" i="1"/>
  <c r="N11" i="1"/>
  <c r="K30" i="1"/>
  <c r="O36" i="1"/>
  <c r="Q7" i="1"/>
  <c r="S7" i="1"/>
  <c r="S30" i="1"/>
  <c r="L18" i="1"/>
  <c r="L49" i="1"/>
  <c r="M46" i="1"/>
  <c r="I30" i="1"/>
  <c r="M36" i="1"/>
  <c r="I7" i="1"/>
  <c r="J30" i="1"/>
  <c r="N36" i="1"/>
  <c r="K7" i="1"/>
  <c r="K46" i="1"/>
  <c r="P11" i="1"/>
  <c r="T18" i="1"/>
  <c r="T49" i="1"/>
  <c r="J11" i="1"/>
  <c r="N18" i="1"/>
  <c r="N49" i="1"/>
  <c r="S46" i="1"/>
  <c r="R11" i="1"/>
  <c r="M7" i="1"/>
  <c r="L7" i="1"/>
  <c r="S11" i="1"/>
  <c r="L30" i="1"/>
  <c r="P36" i="1"/>
  <c r="I11" i="1"/>
  <c r="M18" i="1"/>
  <c r="M49" i="1"/>
  <c r="J36" i="1"/>
  <c r="L36" i="1"/>
  <c r="K49" i="1"/>
  <c r="R7" i="1"/>
  <c r="T30" i="1"/>
  <c r="Q11" i="1"/>
  <c r="N30" i="1"/>
  <c r="R36" i="1"/>
  <c r="N23" i="1"/>
  <c r="K22" i="1"/>
  <c r="J22" i="1"/>
  <c r="M23" i="1"/>
  <c r="L23" i="1"/>
  <c r="I22" i="1"/>
  <c r="G49" i="1"/>
  <c r="G22" i="1"/>
  <c r="G11" i="1"/>
  <c r="G18" i="1"/>
  <c r="G46" i="1"/>
  <c r="G7" i="1"/>
  <c r="M25" i="8" l="1"/>
  <c r="G29" i="1"/>
  <c r="O17" i="1"/>
  <c r="O6" i="1" s="1"/>
  <c r="O29" i="1"/>
  <c r="J17" i="1"/>
  <c r="J21" i="1" s="1"/>
  <c r="J28" i="1" s="1"/>
  <c r="U46" i="1"/>
  <c r="Q29" i="1"/>
  <c r="K17" i="1"/>
  <c r="K6" i="1" s="1"/>
  <c r="S29" i="1"/>
  <c r="U18" i="1"/>
  <c r="R29" i="1"/>
  <c r="T6" i="1"/>
  <c r="N17" i="1"/>
  <c r="N6" i="1" s="1"/>
  <c r="R17" i="1"/>
  <c r="R21" i="1" s="1"/>
  <c r="L17" i="1"/>
  <c r="L21" i="1" s="1"/>
  <c r="L29" i="1"/>
  <c r="U30" i="1"/>
  <c r="M29" i="1"/>
  <c r="U11" i="1"/>
  <c r="U49" i="1"/>
  <c r="I29" i="1"/>
  <c r="K29" i="1"/>
  <c r="U7" i="1"/>
  <c r="T29" i="1"/>
  <c r="P29" i="1"/>
  <c r="U36" i="1"/>
  <c r="M17" i="1"/>
  <c r="J29" i="1"/>
  <c r="S17" i="1"/>
  <c r="I17" i="1"/>
  <c r="Q17" i="1"/>
  <c r="N29" i="1"/>
  <c r="T21" i="1"/>
  <c r="P17" i="1"/>
  <c r="Q23" i="1"/>
  <c r="N22" i="1"/>
  <c r="O23" i="1"/>
  <c r="L22" i="1"/>
  <c r="P23" i="1"/>
  <c r="M22" i="1"/>
  <c r="G17" i="1"/>
  <c r="G6" i="1" s="1"/>
  <c r="O21" i="1" l="1"/>
  <c r="J6" i="1"/>
  <c r="R6" i="1"/>
  <c r="K21" i="1"/>
  <c r="K28" i="1" s="1"/>
  <c r="K45" i="1" s="1"/>
  <c r="K52" i="1" s="1"/>
  <c r="K54" i="1" s="1"/>
  <c r="N21" i="1"/>
  <c r="N28" i="1" s="1"/>
  <c r="N45" i="1" s="1"/>
  <c r="N52" i="1" s="1"/>
  <c r="N54" i="1" s="1"/>
  <c r="G26" i="8" s="1"/>
  <c r="L6" i="1"/>
  <c r="J45" i="1"/>
  <c r="J52" i="1" s="1"/>
  <c r="J54" i="1" s="1"/>
  <c r="U17" i="1"/>
  <c r="L28" i="1"/>
  <c r="L45" i="1" s="1"/>
  <c r="L52" i="1" s="1"/>
  <c r="L54" i="1" s="1"/>
  <c r="U29" i="1"/>
  <c r="P6" i="1"/>
  <c r="P21" i="1"/>
  <c r="Q21" i="1"/>
  <c r="Q6" i="1"/>
  <c r="I6" i="1"/>
  <c r="I21" i="1"/>
  <c r="I28" i="1" s="1"/>
  <c r="I45" i="1" s="1"/>
  <c r="I52" i="1" s="1"/>
  <c r="I54" i="1" s="1"/>
  <c r="S6" i="1"/>
  <c r="S21" i="1"/>
  <c r="M21" i="1"/>
  <c r="M28" i="1" s="1"/>
  <c r="M45" i="1" s="1"/>
  <c r="M52" i="1" s="1"/>
  <c r="M54" i="1" s="1"/>
  <c r="M6" i="1"/>
  <c r="T23" i="1"/>
  <c r="T22" i="1" s="1"/>
  <c r="T28" i="1" s="1"/>
  <c r="T45" i="1" s="1"/>
  <c r="T52" i="1" s="1"/>
  <c r="T54" i="1" s="1"/>
  <c r="Q22" i="1"/>
  <c r="P22" i="1"/>
  <c r="S23" i="1"/>
  <c r="S22" i="1" s="1"/>
  <c r="O22" i="1"/>
  <c r="O28" i="1" s="1"/>
  <c r="O45" i="1" s="1"/>
  <c r="O52" i="1" s="1"/>
  <c r="O54" i="1" s="1"/>
  <c r="H26" i="8" s="1"/>
  <c r="H27" i="8" s="1"/>
  <c r="H29" i="8" s="1"/>
  <c r="H30" i="8" s="1"/>
  <c r="R23" i="1"/>
  <c r="G21" i="1"/>
  <c r="G27" i="8" l="1"/>
  <c r="G28" i="1"/>
  <c r="G45" i="1" s="1"/>
  <c r="G52" i="1" s="1"/>
  <c r="G54" i="1" s="1"/>
  <c r="G56" i="1" s="1"/>
  <c r="F10" i="6" s="1"/>
  <c r="S28" i="1"/>
  <c r="S45" i="1" s="1"/>
  <c r="S52" i="1" s="1"/>
  <c r="S54" i="1" s="1"/>
  <c r="L26" i="8" s="1"/>
  <c r="L27" i="8" s="1"/>
  <c r="L29" i="8" s="1"/>
  <c r="L30" i="8" s="1"/>
  <c r="P28" i="1"/>
  <c r="P45" i="1" s="1"/>
  <c r="P52" i="1" s="1"/>
  <c r="P54" i="1" s="1"/>
  <c r="I26" i="8" s="1"/>
  <c r="I27" i="8" s="1"/>
  <c r="I29" i="8" s="1"/>
  <c r="I30" i="8" s="1"/>
  <c r="Q28" i="1"/>
  <c r="Q45" i="1" s="1"/>
  <c r="Q52" i="1" s="1"/>
  <c r="Q54" i="1" s="1"/>
  <c r="J26" i="8" s="1"/>
  <c r="J27" i="8" s="1"/>
  <c r="J29" i="8" s="1"/>
  <c r="J30" i="8" s="1"/>
  <c r="U21" i="1"/>
  <c r="U6" i="1"/>
  <c r="R22" i="1"/>
  <c r="R28" i="1" s="1"/>
  <c r="R45" i="1" s="1"/>
  <c r="R52" i="1" s="1"/>
  <c r="R54" i="1" s="1"/>
  <c r="K26" i="8" s="1"/>
  <c r="K27" i="8" s="1"/>
  <c r="K29" i="8" s="1"/>
  <c r="K30" i="8" s="1"/>
  <c r="U23" i="1"/>
  <c r="U22" i="1" s="1"/>
  <c r="E9" i="1"/>
  <c r="E53" i="1"/>
  <c r="E51" i="1"/>
  <c r="E50" i="1"/>
  <c r="E49" i="1" s="1"/>
  <c r="E48" i="1"/>
  <c r="E47" i="1"/>
  <c r="E44" i="1"/>
  <c r="E43" i="1" s="1"/>
  <c r="E42" i="1"/>
  <c r="E41" i="1"/>
  <c r="E40" i="1"/>
  <c r="E39" i="1"/>
  <c r="E38" i="1"/>
  <c r="E37" i="1"/>
  <c r="E35" i="1"/>
  <c r="E34" i="1"/>
  <c r="E33" i="1"/>
  <c r="E32" i="1"/>
  <c r="E31" i="1"/>
  <c r="E27" i="1"/>
  <c r="E26" i="1"/>
  <c r="E25" i="1"/>
  <c r="E24" i="1"/>
  <c r="E23" i="1"/>
  <c r="E20" i="1"/>
  <c r="E19" i="1"/>
  <c r="E15" i="1"/>
  <c r="E16" i="1"/>
  <c r="E14" i="1"/>
  <c r="E13" i="1"/>
  <c r="E10" i="1"/>
  <c r="E8" i="1"/>
  <c r="M26" i="8" l="1"/>
  <c r="G29" i="8"/>
  <c r="M27" i="8"/>
  <c r="U28" i="1"/>
  <c r="U45" i="1" s="1"/>
  <c r="U52" i="1" s="1"/>
  <c r="U54" i="1"/>
  <c r="E46" i="1"/>
  <c r="E18" i="1"/>
  <c r="E30" i="1"/>
  <c r="E7" i="1"/>
  <c r="E22" i="1"/>
  <c r="E11" i="1"/>
  <c r="E36" i="1"/>
  <c r="M29" i="8" l="1"/>
  <c r="G30" i="8"/>
  <c r="E29" i="1"/>
  <c r="E17" i="1"/>
  <c r="U56" i="1" l="1"/>
  <c r="E21" i="1"/>
  <c r="E28" i="1" s="1"/>
  <c r="E45" i="1" s="1"/>
  <c r="E52" i="1" s="1"/>
  <c r="E54" i="1" s="1"/>
  <c r="E56" i="1" s="1"/>
  <c r="E6" i="1"/>
  <c r="I56" i="1" l="1"/>
  <c r="J55" i="1" l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  <c r="R55" i="1" s="1"/>
  <c r="R56" i="1" s="1"/>
  <c r="S55" i="1" s="1"/>
  <c r="S56" i="1" s="1"/>
  <c r="T55" i="1" s="1"/>
  <c r="T56" i="1" s="1"/>
</calcChain>
</file>

<file path=xl/sharedStrings.xml><?xml version="1.0" encoding="utf-8"?>
<sst xmlns="http://schemas.openxmlformats.org/spreadsheetml/2006/main" count="25902" uniqueCount="2766">
  <si>
    <t>Tabela Mês</t>
  </si>
  <si>
    <t>Tabela Ano</t>
  </si>
  <si>
    <t>Tabela Visão</t>
  </si>
  <si>
    <t>Tabela Livro</t>
  </si>
  <si>
    <t>Tabela UO</t>
  </si>
  <si>
    <t>Tabela Moedas</t>
  </si>
  <si>
    <t>Mai</t>
  </si>
  <si>
    <t>YTD</t>
  </si>
  <si>
    <t>Total_Oficial</t>
  </si>
  <si>
    <t>15668</t>
  </si>
  <si>
    <t>Consolidado_Moedas</t>
  </si>
  <si>
    <t>FCD - FLUXO DE CAIXA DIRETO</t>
  </si>
  <si>
    <t>FLUXO DE CAIXA DIRETO</t>
  </si>
  <si>
    <t>Previsto</t>
  </si>
  <si>
    <t>Jan</t>
  </si>
  <si>
    <t>Periodic</t>
  </si>
  <si>
    <t>Livro</t>
  </si>
  <si>
    <t>0325001</t>
  </si>
  <si>
    <t>FCD_01 - FLUXO DE CAIXA OPERACIONAL</t>
  </si>
  <si>
    <t>FCD_01</t>
  </si>
  <si>
    <t>FLUXO DE CAIXA OPERACIONAL</t>
  </si>
  <si>
    <t>Fev</t>
  </si>
  <si>
    <t>0325053</t>
  </si>
  <si>
    <t>FCD_0101 - INGRESSOS DE CONTRATOS</t>
  </si>
  <si>
    <t>FCD_0101</t>
  </si>
  <si>
    <t>INGRESSOS DE CONTRATOS</t>
  </si>
  <si>
    <t>Mar</t>
  </si>
  <si>
    <t>Total_Gerencial</t>
  </si>
  <si>
    <t>0325006</t>
  </si>
  <si>
    <t>FCD_010101 - INGRESSOS DE FATURAS</t>
  </si>
  <si>
    <t>FCD_010101</t>
  </si>
  <si>
    <t>INGRESSOS DE FATURAS</t>
  </si>
  <si>
    <t>Abr</t>
  </si>
  <si>
    <t>0325007</t>
  </si>
  <si>
    <t>FCD_010102 - ADIANTAMENTO DE CLIENTE</t>
  </si>
  <si>
    <t>FCD_010102</t>
  </si>
  <si>
    <t>ADIANTAMENTO DE CLIENTE</t>
  </si>
  <si>
    <t>9648</t>
  </si>
  <si>
    <t>FCD_010103 - RECEBÍVEIS NAO CORRENTES</t>
  </si>
  <si>
    <t>FCD_010103</t>
  </si>
  <si>
    <t>RECEBÍVEIS NAO CORRENTES</t>
  </si>
  <si>
    <t>Jun</t>
  </si>
  <si>
    <t>0302005</t>
  </si>
  <si>
    <t>FCD_0102 - SAQUES</t>
  </si>
  <si>
    <t>FCD_0102</t>
  </si>
  <si>
    <t>SAQUES</t>
  </si>
  <si>
    <t>Set</t>
  </si>
  <si>
    <t>0325010</t>
  </si>
  <si>
    <t>FCD_010201 - DIRETO DOS CONTRATOS</t>
  </si>
  <si>
    <t>FCD_010201</t>
  </si>
  <si>
    <t>DIRETO DOS CONTRATOS</t>
  </si>
  <si>
    <t>Out</t>
  </si>
  <si>
    <t>0325028</t>
  </si>
  <si>
    <t>FCD_010205 - OUTRAS DESPESAS</t>
  </si>
  <si>
    <t>FCD_010205</t>
  </si>
  <si>
    <t>OUTRAS DESPESAS</t>
  </si>
  <si>
    <t>0125003</t>
  </si>
  <si>
    <t>FCD_010207 - IMPOSTOS</t>
  </si>
  <si>
    <t>FCD_010207</t>
  </si>
  <si>
    <t>IMPOSTOS</t>
  </si>
  <si>
    <t>10214</t>
  </si>
  <si>
    <t>FCD_0103 - SALDO BRUTO DE CAIXA</t>
  </si>
  <si>
    <t>FCD_0103</t>
  </si>
  <si>
    <t>SALDO BRUTO DE CAIXA</t>
  </si>
  <si>
    <t>9995</t>
  </si>
  <si>
    <t>FCD_0104 - DESPESAS ADMINISTRATIVAS</t>
  </si>
  <si>
    <t>FCD_0104</t>
  </si>
  <si>
    <t>DESPESAS ADMINISTRATIVAS</t>
  </si>
  <si>
    <t>0109002</t>
  </si>
  <si>
    <t>FCD_01040102 - MERCADO</t>
  </si>
  <si>
    <t>FCD_01040102</t>
  </si>
  <si>
    <t>0125010</t>
  </si>
  <si>
    <t>FCD_0105 - OUTROS INGRESSOS/SAQUES</t>
  </si>
  <si>
    <t>FCD_0105</t>
  </si>
  <si>
    <t>OUTROS INGRESSOS/SAQUES</t>
  </si>
  <si>
    <t>10209</t>
  </si>
  <si>
    <t>FCD_02 - GERACAO OPERACIONAL DE CAIXA ( GOC )</t>
  </si>
  <si>
    <t>FCD_02</t>
  </si>
  <si>
    <t>GERACAO OPERACIONAL DE CAIXA ( GOC )</t>
  </si>
  <si>
    <t>9997</t>
  </si>
  <si>
    <t>FCD_03 - FLUXO DE CAIXA DE INVESTIMENTOS</t>
  </si>
  <si>
    <t>FCD_03</t>
  </si>
  <si>
    <t>FLUXO DE CAIXA DE INVESTIMENTOS</t>
  </si>
  <si>
    <t>0103007</t>
  </si>
  <si>
    <t>FCD_0304 - TERRENOS</t>
  </si>
  <si>
    <t>FCD_0304</t>
  </si>
  <si>
    <t>TERRENOS</t>
  </si>
  <si>
    <t>0110023</t>
  </si>
  <si>
    <t>FCD_0305 - CONSTRUÇÃO DE NOVOS ATIVOS</t>
  </si>
  <si>
    <t>FCD_0305</t>
  </si>
  <si>
    <t>CONSTRUÇÃO DE NOVOS ATIVOS</t>
  </si>
  <si>
    <t>0102083</t>
  </si>
  <si>
    <t>FCD_0306 - AQUISIÇÕES DE PARTICIPAÇÕES SOCIETÁRIAS</t>
  </si>
  <si>
    <t>FCD_0306</t>
  </si>
  <si>
    <t>AQUISIÇÕES DE PARTICIPAÇÕES SOCIETÁRIAS</t>
  </si>
  <si>
    <t>5872</t>
  </si>
  <si>
    <t>FCD_0307 - ALAVANCADORES DE OBRAS E CONCESSÕES DE SERVIÇOS PÚBLICOS</t>
  </si>
  <si>
    <t>FCD_0307</t>
  </si>
  <si>
    <t>9998</t>
  </si>
  <si>
    <t>FCD_0309 - DESPESAS PRÉ-OPERACIONAIS</t>
  </si>
  <si>
    <t>FCD_0309</t>
  </si>
  <si>
    <t>DESPESAS PRÉ-OPERACIONAIS</t>
  </si>
  <si>
    <t>0102006</t>
  </si>
  <si>
    <t>FCD_04 - SALDO ANTES DAS OPERACÕES FINANCEIRAS</t>
  </si>
  <si>
    <t>FCD_04</t>
  </si>
  <si>
    <t>SALDO ANTES DAS OPERACÕES FINANCEIRAS</t>
  </si>
  <si>
    <t>0102005</t>
  </si>
  <si>
    <t>FCD_05</t>
  </si>
  <si>
    <t xml:space="preserve"> FLUXO DE CAIXA FINANCEIRO</t>
  </si>
  <si>
    <t>0102051</t>
  </si>
  <si>
    <t>FCD_0501 - INGRESSOS FINANCEIROS</t>
  </si>
  <si>
    <t>FCD_0501</t>
  </si>
  <si>
    <t>INGRESSOS FINANCEIROS</t>
  </si>
  <si>
    <t>9994</t>
  </si>
  <si>
    <t>FCD_050102 - EMPRÉSTIMOS</t>
  </si>
  <si>
    <t>FCD_050102</t>
  </si>
  <si>
    <t>1109001</t>
  </si>
  <si>
    <t>FCD_0501020202</t>
  </si>
  <si>
    <t>FCD_050103 - JUROS POR APLICAÇÕES</t>
  </si>
  <si>
    <t>FCD_050103</t>
  </si>
  <si>
    <t>JUROS POR APLICAÇÕES</t>
  </si>
  <si>
    <t>1125001</t>
  </si>
  <si>
    <t>FCD_050104 - OUTROS</t>
  </si>
  <si>
    <t>FCD_050104</t>
  </si>
  <si>
    <t>OUTROS</t>
  </si>
  <si>
    <t>1125011</t>
  </si>
  <si>
    <t>FCD_0502 - SAQUES FINANCEIROS</t>
  </si>
  <si>
    <t>FCD_0502</t>
  </si>
  <si>
    <t>SAQUES FINANCEIROS</t>
  </si>
  <si>
    <t>20469</t>
  </si>
  <si>
    <t>FCD_050201 - AMORTIZAÇÕES DE EMPRÉSTIMOS</t>
  </si>
  <si>
    <t>FCD_050201</t>
  </si>
  <si>
    <t>1125004</t>
  </si>
  <si>
    <t>FCD_050202 - PAGAMENTO DE JUROS</t>
  </si>
  <si>
    <t>FCD_050202</t>
  </si>
  <si>
    <t>PAGAMENTO DE JUROS</t>
  </si>
  <si>
    <t>2125001</t>
  </si>
  <si>
    <t>FCD_050203 - PAGAMENTO DE FEES</t>
  </si>
  <si>
    <t>FCD_050203</t>
  </si>
  <si>
    <t>1025001</t>
  </si>
  <si>
    <t>FCD_050204 - OUTROS</t>
  </si>
  <si>
    <t>FCD_050204</t>
  </si>
  <si>
    <t>12370</t>
  </si>
  <si>
    <t>FCD_06 - FLUXO DE CAIXA LIVRE PARA O ACIONISTA</t>
  </si>
  <si>
    <t>FCD_06</t>
  </si>
  <si>
    <t>FLUXO DE CAIXA LIVRE PARA O ACIONISTA</t>
  </si>
  <si>
    <t>0625005</t>
  </si>
  <si>
    <t>FCD_0601 - DIVIDENDOS</t>
  </si>
  <si>
    <t>FCD_0601</t>
  </si>
  <si>
    <t>DIVIDENDOS</t>
  </si>
  <si>
    <t>0625007</t>
  </si>
  <si>
    <t>FCD_060101 - DIVIDENDOS RECEBIDOS - CONTROLADAS</t>
  </si>
  <si>
    <t>FCD_060101</t>
  </si>
  <si>
    <t>DIVIDENDOS RECEBIDOS - CONTROLADAS</t>
  </si>
  <si>
    <t>9664</t>
  </si>
  <si>
    <t>FCD_060103 - DIVIDENDOS PAGOS - OUTROS SÓCIOS</t>
  </si>
  <si>
    <t>FCD_060103</t>
  </si>
  <si>
    <t>DIVIDENDOS PAGOS - OUTROS SÓCIOS</t>
  </si>
  <si>
    <t>9652</t>
  </si>
  <si>
    <t>FCD_0602 - APORTES</t>
  </si>
  <si>
    <t>FCD_0602</t>
  </si>
  <si>
    <t>APORTES</t>
  </si>
  <si>
    <t>9658</t>
  </si>
  <si>
    <t>FCD_060202 - APORTES RECEBIDOS - OUTROS SÓCIOS</t>
  </si>
  <si>
    <t>FCD_060202</t>
  </si>
  <si>
    <t>APORTES RECEBIDOS - OUTROS SÓCIOS</t>
  </si>
  <si>
    <t>12110</t>
  </si>
  <si>
    <t>FCD_060203 - APORTES REALIZADOS EM INVESTIDAS</t>
  </si>
  <si>
    <t>FCD_060203</t>
  </si>
  <si>
    <t>APORTES REALIZADOS EM INVESTIDAS</t>
  </si>
  <si>
    <t>17488</t>
  </si>
  <si>
    <t>FCD_07 - GERACAO LIQUIDA DE CAIXA ANTES DOS IMPOSTOS SOBRE LUCRO</t>
  </si>
  <si>
    <t>FCD_07</t>
  </si>
  <si>
    <t>FCD_08 - PAGAMENTO DE IMPOSTOS SOBRE LUCRO</t>
  </si>
  <si>
    <t>FCD_08</t>
  </si>
  <si>
    <t>PAGAMENTO DE IMPOSTOS SOBRE LUCRO</t>
  </si>
  <si>
    <t>9646</t>
  </si>
  <si>
    <t>FCD_09 - GERAÇÃO LÍQUIDA DE CAIXA</t>
  </si>
  <si>
    <t>FCD_09</t>
  </si>
  <si>
    <t>GERAÇÃO LÍQUIDA DE CAIXA</t>
  </si>
  <si>
    <t>0596</t>
  </si>
  <si>
    <t>FCD_10 - SALDO INICIAL C/C + DISPONÍVEL</t>
  </si>
  <si>
    <t>FCD_10</t>
  </si>
  <si>
    <t>SALDO INICIAL C/C + DISPONÍVEL</t>
  </si>
  <si>
    <t>1636002</t>
  </si>
  <si>
    <t>FCD_11 - SALDO FINAL C/C + DISPONÍVEL</t>
  </si>
  <si>
    <t>FCD_11</t>
  </si>
  <si>
    <t>SALDO FINAL C/C + DISPONÍVEL</t>
  </si>
  <si>
    <t>12559</t>
  </si>
  <si>
    <t>0325058</t>
  </si>
  <si>
    <t>12561</t>
  </si>
  <si>
    <t>1624018</t>
  </si>
  <si>
    <t>1606003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</si>
  <si>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</si>
  <si>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</si>
  <si>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</si>
  <si>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</si>
  <si>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</si>
  <si>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</si>
  <si>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</si>
  <si>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</si>
  <si>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</si>
  <si>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</si>
  <si>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</si>
  <si>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</si>
  <si>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Ano</t>
  </si>
  <si>
    <t>FATOR DE PROPORCIONALIDADE</t>
  </si>
  <si>
    <t>ALAVANCADORES DE CONCESSÕES DE SERVIÇOS PÚBLICOS</t>
  </si>
  <si>
    <t>EMPRÉSTIMOS/ FINANCIAMENTOS</t>
  </si>
  <si>
    <t>JUROS POR MÚTUO</t>
  </si>
  <si>
    <t>AMORTIZAÇÕES DE EMPRÉSTIMOS/ FINANCIAMENTOS</t>
  </si>
  <si>
    <t>PAGAMENTO DE JUROS (MÚTUO)</t>
  </si>
  <si>
    <t>GERACAO LIQUIDA DE CAIXA ANTES DO IRPJ</t>
  </si>
  <si>
    <t>OPERAÇÕES DE TESOURARIA (INTERNAS)</t>
  </si>
  <si>
    <t>EMPRÉSTIMOS COLIGADAS</t>
  </si>
  <si>
    <t>AMORTIZAÇÕES EMPRÉSTIMOS COLIGADAS</t>
  </si>
  <si>
    <t>Acumulado até:</t>
  </si>
  <si>
    <t>Realizado</t>
  </si>
  <si>
    <t>Mês</t>
  </si>
  <si>
    <t>Acumulado</t>
  </si>
  <si>
    <t>Contratos</t>
  </si>
  <si>
    <t>SESAB</t>
  </si>
  <si>
    <t>SES</t>
  </si>
  <si>
    <t>16</t>
  </si>
  <si>
    <t>15</t>
  </si>
  <si>
    <t>14</t>
  </si>
  <si>
    <t>07</t>
  </si>
  <si>
    <t>FORNECEDORES</t>
  </si>
  <si>
    <t>FOLHA E ENCARGOS</t>
  </si>
  <si>
    <t>Total</t>
  </si>
  <si>
    <t>COLIGADA NOME</t>
  </si>
  <si>
    <t>FILIAL NOME</t>
  </si>
  <si>
    <t>DATA</t>
  </si>
  <si>
    <t>TIPO DO EXTRATO</t>
  </si>
  <si>
    <t>PERCENTUAL</t>
  </si>
  <si>
    <t>CONTA/CAIXA NOME</t>
  </si>
  <si>
    <t>CENTRO DE CUSTO CÓDIGO</t>
  </si>
  <si>
    <t>CENTRO DE CUSTO NOME</t>
  </si>
  <si>
    <t>NATUREZA CÓDIGO</t>
  </si>
  <si>
    <t>REF. EXTRATO</t>
  </si>
  <si>
    <t>NATUREZA DESCRICAO</t>
  </si>
  <si>
    <t>CLIENTE/FORNECEDOR</t>
  </si>
  <si>
    <t>VALOR</t>
  </si>
  <si>
    <t>MES</t>
  </si>
  <si>
    <t>DOCUMENTO</t>
  </si>
  <si>
    <t>ANO</t>
  </si>
  <si>
    <t>HISTÓTICO</t>
  </si>
  <si>
    <t>NATUREZA GRUPO N1</t>
  </si>
  <si>
    <t>NATUREZA GRUPO N2</t>
  </si>
  <si>
    <t>NATUREZA GRUPO N3</t>
  </si>
  <si>
    <t>CODIGO DA COLIGADA</t>
  </si>
  <si>
    <t>REF. LANÇAMENTO</t>
  </si>
  <si>
    <t>COMPENSADO</t>
  </si>
  <si>
    <t>CONCILIADO</t>
  </si>
  <si>
    <t>CONTÁBIL</t>
  </si>
  <si>
    <t>DATA DE COMPENSAÇÃO</t>
  </si>
  <si>
    <t>DATA DE CONCILIAÇÃO</t>
  </si>
  <si>
    <t>CONTA/CAIXA CÓDIGO</t>
  </si>
  <si>
    <t>INTS</t>
  </si>
  <si>
    <t>Saque Transferência</t>
  </si>
  <si>
    <t>7.10.04</t>
  </si>
  <si>
    <t>APLICAÇÃO / RESGATE DE APLICAÇÃO</t>
  </si>
  <si>
    <t>0</t>
  </si>
  <si>
    <t>7 - CUSTOS E DESPESAS</t>
  </si>
  <si>
    <t>7.10 - TRANSFERÊNCIAS</t>
  </si>
  <si>
    <t>7.10.04 - APLICAÇÃO / RESGATE DE APLICAÇÃO</t>
  </si>
  <si>
    <t>Compensado</t>
  </si>
  <si>
    <t>7.10.01</t>
  </si>
  <si>
    <t>TRANSFERÊNCIA ENTRE CONTAS</t>
  </si>
  <si>
    <t>ALOCACAO DE RECURSOS</t>
  </si>
  <si>
    <t>7.10.01 - TRANSFERÊNCIA ENTRE CONTAS</t>
  </si>
  <si>
    <t>RESGATE DE APLICACAO CP AUTOMATICO</t>
  </si>
  <si>
    <t>4929</t>
  </si>
  <si>
    <t>APLICACAO CDB</t>
  </si>
  <si>
    <t>7.09.04</t>
  </si>
  <si>
    <t>6547</t>
  </si>
  <si>
    <t>7.09 - DESPESAS/RECEITAS NÃO OPERACIONAIS</t>
  </si>
  <si>
    <t>7.09.04 - FATOR DE PROPORCIONALIDADE</t>
  </si>
  <si>
    <t>Saque na Baixa</t>
  </si>
  <si>
    <t>7.01.01.01</t>
  </si>
  <si>
    <t>SALÁRIOS E ORDENADOS</t>
  </si>
  <si>
    <t>FOLHAS</t>
  </si>
  <si>
    <t>7.01 - CUSTOS C/ PESSOAL</t>
  </si>
  <si>
    <t>7.01.01 - REMUNERAÇÃO MENSAL</t>
  </si>
  <si>
    <t>RESGATE</t>
  </si>
  <si>
    <t>7.02.02.07</t>
  </si>
  <si>
    <t>SERVIÇO DE MANUTENÇÃO DE SOFTWARE/HARDWARE</t>
  </si>
  <si>
    <t>NOX TECNOLOGIA DA INFORMACAO LTDA</t>
  </si>
  <si>
    <t>7.02 - SERVIÇOS</t>
  </si>
  <si>
    <t>7.02.02 - SERVIÇOS AUXILIARES E DE APOIO</t>
  </si>
  <si>
    <t>7.01.03.01</t>
  </si>
  <si>
    <t>13º SALÁRIO</t>
  </si>
  <si>
    <t>7.01.03 - EVENTUAIS</t>
  </si>
  <si>
    <t>7.02.01.01</t>
  </si>
  <si>
    <t>SERVIÇOS MÉDICOS</t>
  </si>
  <si>
    <t>7.02.01 - SERVIÇOS MÉDICOS</t>
  </si>
  <si>
    <t>000000068/01</t>
  </si>
  <si>
    <t>7.02.02.04</t>
  </si>
  <si>
    <t>SERVIÇO DE LABORATÓRIO/APOIO DIAGNOSTICO</t>
  </si>
  <si>
    <t>RTD SOLUCOES EM IMAGEM LTDA</t>
  </si>
  <si>
    <t>7.03.02.06</t>
  </si>
  <si>
    <t>GÊNEROS ALIMENTÍCIOS</t>
  </si>
  <si>
    <t>000000086/01</t>
  </si>
  <si>
    <t>7.03 - MATERIAIS</t>
  </si>
  <si>
    <t>7.03.02 - MATERIAIS DE USO E CONSUMO S/ RESTRICAO</t>
  </si>
  <si>
    <t>000000087/01</t>
  </si>
  <si>
    <t>000000270/01</t>
  </si>
  <si>
    <t>000000002/01</t>
  </si>
  <si>
    <t>000000050/01</t>
  </si>
  <si>
    <t>000000389/01</t>
  </si>
  <si>
    <t>000000088/01</t>
  </si>
  <si>
    <t>000000020/01</t>
  </si>
  <si>
    <t>000000101/01</t>
  </si>
  <si>
    <t>000000036/01</t>
  </si>
  <si>
    <t>000000025/01</t>
  </si>
  <si>
    <t>000000210/01</t>
  </si>
  <si>
    <t>000000017/01</t>
  </si>
  <si>
    <t>MEDIALL BRASIL GESTAO EM SAUDE LTDA</t>
  </si>
  <si>
    <t>7.02.02.01</t>
  </si>
  <si>
    <t>SERVIÇO DE LIMPEZA E HIGIENIZAÇÃO</t>
  </si>
  <si>
    <t>TOP SERVICE SERVICOS E SISTEMAS S/A</t>
  </si>
  <si>
    <t>7.02.02.11</t>
  </si>
  <si>
    <t>SERVICO DE ENGENHARIA CLINICA</t>
  </si>
  <si>
    <t>JLAVIN LOCACOES COMERCIO E SERVICOS EIRELI</t>
  </si>
  <si>
    <t>SERVIÇO DE ENGENHARIA E ARQUITETURA</t>
  </si>
  <si>
    <t>7.02.03 - SERVIÇO TÉCNICO E DE CONSULTORIA</t>
  </si>
  <si>
    <t>7.02.02.02</t>
  </si>
  <si>
    <t>SERVIÇO DE LAVANDERIA</t>
  </si>
  <si>
    <t>ALUGUEL DE ENXOVAL</t>
  </si>
  <si>
    <t>7.04 - DESPESAS C/ ALUGUEIS</t>
  </si>
  <si>
    <t>7.04.02 - DESPESAS C/ ALUGUÉIS GERAIS</t>
  </si>
  <si>
    <t>000000144/01</t>
  </si>
  <si>
    <t xml:space="preserve">BAHIALAV LAVANDERIA HOSPITALAR LTDA. </t>
  </si>
  <si>
    <t>7.02.02.06</t>
  </si>
  <si>
    <t>SERVIÇO DE MANUTENÇÃO PATRIMONIAL</t>
  </si>
  <si>
    <t>7.08.07</t>
  </si>
  <si>
    <t>PCC</t>
  </si>
  <si>
    <t>7.08 - IMPOSTOS</t>
  </si>
  <si>
    <t>7.08.07 - PCC</t>
  </si>
  <si>
    <t>000000128/01</t>
  </si>
  <si>
    <t>SERVIÇO DE APOIO ADMINISTRATIVO</t>
  </si>
  <si>
    <t>7.03.03.01</t>
  </si>
  <si>
    <t>MEDICAMENTOS C/ RESTRICAO</t>
  </si>
  <si>
    <t>MEDICAMENTAL DISTRIBUIDORA LTDA</t>
  </si>
  <si>
    <t>7.03.03 - MATERIAIS E MEDICAMENTOS P/ ATENDIMENTO C/ RESTRICAO</t>
  </si>
  <si>
    <t>7.01.02.01</t>
  </si>
  <si>
    <t>INSS</t>
  </si>
  <si>
    <t>ENCARGOS</t>
  </si>
  <si>
    <t>7.01.02 - ENCARGOS</t>
  </si>
  <si>
    <t>7.03.04.05</t>
  </si>
  <si>
    <t>MATERIAIS DE SEGURANÇA - EPI C/ RESTRICAO</t>
  </si>
  <si>
    <t>7.03.04 - MATERIAIS DE USO E CONSUMO C/ RESTRICAO</t>
  </si>
  <si>
    <t>7.05.06.02</t>
  </si>
  <si>
    <t>ÁGUA E ESGOTO</t>
  </si>
  <si>
    <t>SANEAGO SANEAMENTO DE GOIAS S.A</t>
  </si>
  <si>
    <t>7.05 - DESPESAS DIVERSAS</t>
  </si>
  <si>
    <t>7.05.06 - CONSUMO E UTILIDADES</t>
  </si>
  <si>
    <t>FGTS</t>
  </si>
  <si>
    <t>000000374/01</t>
  </si>
  <si>
    <t>7.03.03.02</t>
  </si>
  <si>
    <t>MATERIAIS HOSPITALARES C/ RESTRICAO</t>
  </si>
  <si>
    <t>7.10.05</t>
  </si>
  <si>
    <t>EMPRÉSTIMOS / DEVOLUÇÃO ENTRE CONTAS</t>
  </si>
  <si>
    <t>7.10.05 - EMPRÉSTIMOS / DEVOLUÇÃO ENTRE CONTAS</t>
  </si>
  <si>
    <t>7.08.01</t>
  </si>
  <si>
    <t>ISS - IMPOSTO S/ SERVIÇOS TOMADOS</t>
  </si>
  <si>
    <t>7.08.01 - ISS - IMPOSTO S/ SERVIÇOS TOMADOS</t>
  </si>
  <si>
    <t>000000525/01</t>
  </si>
  <si>
    <t>7.01.03.03</t>
  </si>
  <si>
    <t>RESCISÕES</t>
  </si>
  <si>
    <t>MEDCOM COM. DE MEDICAMENTOS HOSP. LTDA</t>
  </si>
  <si>
    <t>000000111/01</t>
  </si>
  <si>
    <t>CIENTIFICA MEDICA HOSPITALAR LTDA</t>
  </si>
  <si>
    <t>000000007/01</t>
  </si>
  <si>
    <t>000000011/01</t>
  </si>
  <si>
    <t>000000006/01</t>
  </si>
  <si>
    <t>HOSPDROGAS COMERCIO DE PRODUTOS HOSPITALARES LTDA</t>
  </si>
  <si>
    <t>MEDCOMERCE COML. MED. PROD. HOSP. LTDA</t>
  </si>
  <si>
    <t>Saque Manual</t>
  </si>
  <si>
    <t>UNIAO QUIMICA FARMACEUTICA NACIONAL S/A</t>
  </si>
  <si>
    <t>000000163/01</t>
  </si>
  <si>
    <t>7.07.09</t>
  </si>
  <si>
    <t>MÁQUINAS E EQUIPAMENTOS C/ RESTRIÇÃO</t>
  </si>
  <si>
    <t>7.07 - IMOBILIZADO</t>
  </si>
  <si>
    <t>7.07.09 - MÁQUINAS E EQUIPAMENTOS C/ RESTRIÇÃO</t>
  </si>
  <si>
    <t>VITTA IND. E COMERCIO DE PROD. HOSP. EIRELI - ME</t>
  </si>
  <si>
    <t>HOSPFAR IND E COM DE PROD HOSP SA</t>
  </si>
  <si>
    <t>ELLO DISTRIBUICAO LTDA - MATRIZ</t>
  </si>
  <si>
    <t>SULMEDIC COMERCIO DE MEDECAMENTOS EIRELI</t>
  </si>
  <si>
    <t>7.01.02.04</t>
  </si>
  <si>
    <t>IRRF S/ FOLHA</t>
  </si>
  <si>
    <t>ANBIOTON IMPORTADORA LTDA</t>
  </si>
  <si>
    <t>000000055/01</t>
  </si>
  <si>
    <t>PRECISION COMERCIAL DIST DE PROD HOSPITALARES LTDA</t>
  </si>
  <si>
    <t>7.02.02.03</t>
  </si>
  <si>
    <t>SERVIÇO DE SEGURANÇA PATRIMONIAL</t>
  </si>
  <si>
    <t>000000230/01</t>
  </si>
  <si>
    <t>7.01.03.07</t>
  </si>
  <si>
    <t>IRRF S/ EVENTUAIS</t>
  </si>
  <si>
    <t>CIRURGICA FERNANDES - COMERCIO DE MATERIAIS CIRURGICOS E HOSPITALARES</t>
  </si>
  <si>
    <t>000000235/01</t>
  </si>
  <si>
    <t>BD DISTRIBUIDORA DE MEDICAMENTOS E MATERIAL HOSP LTDA</t>
  </si>
  <si>
    <t>COMERCIAL CIRURGICA RIOCLARENSE LTDA</t>
  </si>
  <si>
    <t>7.08.04</t>
  </si>
  <si>
    <t>INSS FORNECEDOR</t>
  </si>
  <si>
    <t>7.08.04 - INSS FORNECEDOR</t>
  </si>
  <si>
    <t>7.05.05.09</t>
  </si>
  <si>
    <t>ADIANTAMENTO FORNECEDORES (Não usar)</t>
  </si>
  <si>
    <t>7.05.05 - GASTOS GERAIS</t>
  </si>
  <si>
    <t>81</t>
  </si>
  <si>
    <t>HOSPITAL ITUMBIARA - GO</t>
  </si>
  <si>
    <t>000000298/01</t>
  </si>
  <si>
    <t>000000018/01</t>
  </si>
  <si>
    <t>L A COMERCIO DE PRODUTOS E ACESSORIOS HOSPITALARES</t>
  </si>
  <si>
    <t>IMPERIAL COMERCIAL DE MED E PRO HOSP. LTDA - ME</t>
  </si>
  <si>
    <t>7.07.08</t>
  </si>
  <si>
    <t>MÓVEIS E UTENSÍLIOS C/ RESTRIÇÃO</t>
  </si>
  <si>
    <t>7.07.08 - MÓVEIS E UTENSÍLIOS C/ RESTRIÇÃO</t>
  </si>
  <si>
    <t>DIETA ENTERAL C/ RESTRICAO (HUGO)</t>
  </si>
  <si>
    <t>BENENUTRI COMERCIAL LTDA</t>
  </si>
  <si>
    <t>7.01.04.01</t>
  </si>
  <si>
    <t>VALE TRANSPORTE / COMBUSTÍVEL</t>
  </si>
  <si>
    <t>7.01.04 - BENEFÍCIOS</t>
  </si>
  <si>
    <t>IBEX COMERCIAL DE ALIMENTOS LTDA</t>
  </si>
  <si>
    <t>000000054/01</t>
  </si>
  <si>
    <t>CRISTALIA PRODUTOS QUIMICOS FARMACEUTICOS LTDA</t>
  </si>
  <si>
    <t>BRAZMIX COMERCIO VAREJISTA E ATACADISTA</t>
  </si>
  <si>
    <t>INCINERA TRATAMENTO DE RESIDUOS LTDA</t>
  </si>
  <si>
    <t>MULTAS E JUROS</t>
  </si>
  <si>
    <t>7.09.02 - DESPESAS FINANCEIRAS</t>
  </si>
  <si>
    <t>7.02.03.05</t>
  </si>
  <si>
    <t xml:space="preserve">SERVIÇO DE COMUNICAÇÃO </t>
  </si>
  <si>
    <t>DIVINA MARIA DE SOUZA D3 SOLUCOES EIRELI</t>
  </si>
  <si>
    <t>7.02.03.01</t>
  </si>
  <si>
    <t>SERVIÇO ADVOCATÍCIO</t>
  </si>
  <si>
    <t>000000486/01</t>
  </si>
  <si>
    <t>7.02.03.02</t>
  </si>
  <si>
    <t>SERVIÇO DE AUDITORIA/CONSULTORIA</t>
  </si>
  <si>
    <t>000000527/01</t>
  </si>
  <si>
    <t>7.04.02.01</t>
  </si>
  <si>
    <t>ALUGUEL DE MÁQUINAS E EQUIPAMENTOS</t>
  </si>
  <si>
    <t>SERVIÇOS ODONTOLOGICOS</t>
  </si>
  <si>
    <t>PREMIUM HOSPITALAR EIRELI - ME</t>
  </si>
  <si>
    <t>000000283/01</t>
  </si>
  <si>
    <t>BIO INFINITY TECNOLOGIA HOSPITALAR EIRELI</t>
  </si>
  <si>
    <t>7.02.02.05</t>
  </si>
  <si>
    <t>SERVIÇO DE TRANSPORTE</t>
  </si>
  <si>
    <t>VIDA GOIAS UTI MOVEL LTDA - ME</t>
  </si>
  <si>
    <t>000010005/01</t>
  </si>
  <si>
    <t>RES APLIC AUT MAIS</t>
  </si>
  <si>
    <t>7.01.03.04</t>
  </si>
  <si>
    <t>GRRF</t>
  </si>
  <si>
    <t>CIRURGICA FERNADES C.MAT.CIR.SO. LTDA</t>
  </si>
  <si>
    <t>SOFTWARE  C/ RESTRIÇÃO</t>
  </si>
  <si>
    <t>PRO-SAUDE DISTRIB DE MEDICAMENTOS EIRELI</t>
  </si>
  <si>
    <t>7.08.05</t>
  </si>
  <si>
    <t>IRRF FORNECEDOR - PESSOA JURÍDICA</t>
  </si>
  <si>
    <t>7.08.05 - IRRF FORNECEDOR - PESSOA JURÍDICA</t>
  </si>
  <si>
    <t>7.02.02.12</t>
  </si>
  <si>
    <t>SERVICO DE UTI MOVEL</t>
  </si>
  <si>
    <t>ATIVA COMERCIAL HOSPITALAR LTDA</t>
  </si>
  <si>
    <t xml:space="preserve">MEDICAL SUTURE COMERCIO DE MATERIAL HOSPITALAR LTDA </t>
  </si>
  <si>
    <t>7.03.04.04</t>
  </si>
  <si>
    <t>EST. MATERIAIS DE MANUTENÇÃO C/ RESTRICAO</t>
  </si>
  <si>
    <t>7.03.01.05</t>
  </si>
  <si>
    <t>GASES HOSPITALARES</t>
  </si>
  <si>
    <t>7.03.01 - MATERIAIS E MEDICAMENTOS P/ ATENDIMENTO S/ RESTRICAO</t>
  </si>
  <si>
    <t>DISTRIB BRASIL COML PROD MED HOSP LTDA</t>
  </si>
  <si>
    <t>PLANISA PLANEJAMENTO E ORGANIZACAO DE INSTITUICOES DE SAUDE LTDA</t>
  </si>
  <si>
    <t>OPME (DESPESA) C/ RESTRIÇÃO</t>
  </si>
  <si>
    <t>7.03.04.03</t>
  </si>
  <si>
    <t>EST. MATERIAIS DE EXPEDIENTE C/ RESTRICAO</t>
  </si>
  <si>
    <t>TBT DISTRIBUIDORA EIRELI EPP</t>
  </si>
  <si>
    <t>ASTHAMED COM PROD EQUIP HOSP EIRELI - EPP</t>
  </si>
  <si>
    <t>7.02.02.08</t>
  </si>
  <si>
    <t>SERVIÇO GRÁFICO</t>
  </si>
  <si>
    <t>MÁQUINAS E EQUIPAMENTOS S/ RESTRIÇÃO</t>
  </si>
  <si>
    <t xml:space="preserve">1 GIGA COMPUTERS BRASIL EIRELI </t>
  </si>
  <si>
    <t>DIETA PARENTERAL C/ RESTRICAO (HUGO)</t>
  </si>
  <si>
    <t>7.05.03.03</t>
  </si>
  <si>
    <t>PUBLICAÇÕES</t>
  </si>
  <si>
    <t>7.05.03 - DESPESAS C/ EVENTOS E PUBLICIDADES</t>
  </si>
  <si>
    <t>SUPERMEDICA DISTRIBUIDORA HOSPITALAR EIRELI</t>
  </si>
  <si>
    <t>NUTRIÇÃO E VIDA DIETAS ENTERAIS LTDA ME</t>
  </si>
  <si>
    <t>7.03.03.03</t>
  </si>
  <si>
    <t>DIETA ENTERAL E PARAINTERAL C/ RESTRICAO</t>
  </si>
  <si>
    <t>7.02.02.09</t>
  </si>
  <si>
    <t>SERVIÇO MANUTENÇÃO MÁQ E EQUI</t>
  </si>
  <si>
    <t>RM HOSPITALAR LTDA</t>
  </si>
  <si>
    <t>DMI MATERIAL MEDICO HOSPITALAR LTDA</t>
  </si>
  <si>
    <t>FGTS S/ EVENTUAIS</t>
  </si>
  <si>
    <t>BEE COMERCIO DE PROD E EQUIP EIRELI</t>
  </si>
  <si>
    <t>000000514/01</t>
  </si>
  <si>
    <t>RIBEIRO COMERCIO E ASSISTENCIA TECNICA LTDA</t>
  </si>
  <si>
    <t>000000240/01</t>
  </si>
  <si>
    <t>DE PAULI COM.REPR.IMPORT.EXPORT. LTDA</t>
  </si>
  <si>
    <t>000000008/01</t>
  </si>
  <si>
    <t>7.09.01.01</t>
  </si>
  <si>
    <t>RENDIMENTO SOBRE APLICAÇÃO FINANCEIRA</t>
  </si>
  <si>
    <t xml:space="preserve">RENDIMENTO </t>
  </si>
  <si>
    <t>7.09.01 - RECEITAS FINANCEIRAS</t>
  </si>
  <si>
    <t>000000004/01</t>
  </si>
  <si>
    <t>000000005/01</t>
  </si>
  <si>
    <t>7.08.06</t>
  </si>
  <si>
    <t>IRRF FORNECEDOR - PESSOA FÍSICA</t>
  </si>
  <si>
    <t>7.08.06 - IRRF FORNECEDOR - PESSOA FÍSICA</t>
  </si>
  <si>
    <t>INNOVAR PRODUTOS HOSPITALARES LTDA EPP</t>
  </si>
  <si>
    <t>SERVICOS AUTONOMOS</t>
  </si>
  <si>
    <t>000002169/01</t>
  </si>
  <si>
    <t>000000062/01</t>
  </si>
  <si>
    <t>000000064/01</t>
  </si>
  <si>
    <t>000000076/01</t>
  </si>
  <si>
    <t>SUPRIMAIS SUPRIMENTOS P INFORMATICA LTDA</t>
  </si>
  <si>
    <t>000014604/01</t>
  </si>
  <si>
    <t>FRETES E CARRETOS</t>
  </si>
  <si>
    <t>7.03.04.10</t>
  </si>
  <si>
    <t>BENS DE PEQUENOS VALORES</t>
  </si>
  <si>
    <t>TRIADE HEALT COMERCIO DE PRODUTOS HOSPITALARES LTDA</t>
  </si>
  <si>
    <t>000029657/01</t>
  </si>
  <si>
    <t>HOSP LIGHT MATERIAIS HOSPITALARES E ELETRICOS ESP. LTDA</t>
  </si>
  <si>
    <t>DIETA ENTERAL E PARAINTERAL S/ RESTRICAO</t>
  </si>
  <si>
    <t>7.03.04.02</t>
  </si>
  <si>
    <t>MATERIAIS DE LIMPEZA/HIGIENE C/ RESTRICAO</t>
  </si>
  <si>
    <t>000020203/01</t>
  </si>
  <si>
    <t>OLIMPO COM E SERV EIRELI - ME</t>
  </si>
  <si>
    <t>ART SUPREMA ESQUADRIAS E VIDROS</t>
  </si>
  <si>
    <t>RENDIMENTO</t>
  </si>
  <si>
    <t>000014825/01</t>
  </si>
  <si>
    <t xml:space="preserve">ATACADAO DAS EMBALAGENS </t>
  </si>
  <si>
    <t>7.03.01.01</t>
  </si>
  <si>
    <t>MEDICAMENTOS S/ RESTRICAO</t>
  </si>
  <si>
    <t>7.05.05.02</t>
  </si>
  <si>
    <t>COPAS, LANCHES E REFEIÇÕES</t>
  </si>
  <si>
    <t>000002736/01</t>
  </si>
  <si>
    <t>SUPER MEDICAL NL PRODUTOS HOSPITALARES EIRELI</t>
  </si>
  <si>
    <t>BDP - BRASIL DISTRIBUIDORA DE PRODUTOS OPME EIRELI</t>
  </si>
  <si>
    <t>AIDC TECNOLOGIA LTDA</t>
  </si>
  <si>
    <t>COMPUTADORES  C/ RESTRIÇÃO</t>
  </si>
  <si>
    <t>ONCOTECH HOSPITALAR COMERCIO DE MEDICAMENTOS LTDA</t>
  </si>
  <si>
    <t>MATERIAIS OPME C/RESTRIÇÃO</t>
  </si>
  <si>
    <t>000021796/01</t>
  </si>
  <si>
    <t>FUTURA DISTRIBUIDORA DE MEDICAMENTOS E PROD. DE SAUDE LTDA</t>
  </si>
  <si>
    <t>LIVRARIA E PAPELARIA MODELO</t>
  </si>
  <si>
    <t xml:space="preserve">MARALUCIA DO CARMO VENTURA MAROSTICA 07733342899 </t>
  </si>
  <si>
    <t>7.03.04.07</t>
  </si>
  <si>
    <t>EST.MATERIAIS DE COPA E COZINHA C/ RESTRICAO</t>
  </si>
  <si>
    <t>000000237/01</t>
  </si>
  <si>
    <t>000002585/01</t>
  </si>
  <si>
    <t>7.09.02.03</t>
  </si>
  <si>
    <t>TARIFAS BANCÁRIAS</t>
  </si>
  <si>
    <t>TARIFAS BANCARIAS</t>
  </si>
  <si>
    <t>MEDCOM COMERCIO DE MEDICAMENTOS HOSPITALARES</t>
  </si>
  <si>
    <t>ANDRE INACIO DOS SANTOS EIRELI</t>
  </si>
  <si>
    <t>PRIME COMERCIO DE PRODUTOS HOSPITALARES LTDA - ME</t>
  </si>
  <si>
    <t>BR GAAP CORPORATION TECNOLOGIA DA INFORMAÇÃO EIRELI</t>
  </si>
  <si>
    <t>7.09.02.02</t>
  </si>
  <si>
    <t>IRRF S/ APLICAÇÕES FINANCEIRAS</t>
  </si>
  <si>
    <t>M.P. COMERCIO DE MATERIAIS HOSPITALARES LTDA</t>
  </si>
  <si>
    <t>7.04.02.03</t>
  </si>
  <si>
    <t>ALUGUEL DE CILINDROS DE OXIGÊNIO</t>
  </si>
  <si>
    <t>000001350/01</t>
  </si>
  <si>
    <t>7.05.04.02</t>
  </si>
  <si>
    <t>MANUTENÇÃO DE VEÍCULOS</t>
  </si>
  <si>
    <t>7.05.04 - DESPESAS C/ VEÍCULO</t>
  </si>
  <si>
    <t>7.05.04.01</t>
  </si>
  <si>
    <t>COMBUSTÍVEIS E LUBRIFICANTES</t>
  </si>
  <si>
    <t>TARIFA BANCARIA</t>
  </si>
  <si>
    <t xml:space="preserve">MATERIAIS DE SEGURANÇA - EPI </t>
  </si>
  <si>
    <t>7.05.05.06</t>
  </si>
  <si>
    <t>TAXAS E EMOLUMENTOS</t>
  </si>
  <si>
    <t>000125560/01</t>
  </si>
  <si>
    <t>NOVA HOSPITALAR COMERCIAL E IMPORTADORA EIRELI ME</t>
  </si>
  <si>
    <t>000000244/01</t>
  </si>
  <si>
    <t>7.01.01.04</t>
  </si>
  <si>
    <t>ADIANTAMENTO A FUNCIONARIOS</t>
  </si>
  <si>
    <t>AVANCO COMERCIAL</t>
  </si>
  <si>
    <t>CCAF COM MEDIC E MAT HOSP EIRELI - ME</t>
  </si>
  <si>
    <t>7.10.07</t>
  </si>
  <si>
    <t>SAQUE FUNDO FIXO</t>
  </si>
  <si>
    <t>EDENRED SOLUCOES DE PAGAMENTOS HYLA S.A.</t>
  </si>
  <si>
    <t>7.10.07 - SAQUE FUNDO FIXO</t>
  </si>
  <si>
    <t>MICROLAB LABORATORIO DE ANALISES MICROBIOLOGICAS E AMBIENT</t>
  </si>
  <si>
    <t>INTERNET</t>
  </si>
  <si>
    <t>ALGAR TELECOM S/A</t>
  </si>
  <si>
    <t>W C A INDUSTRIA E COMERCIO DE ETIQUETAS ADESIVAS LTDA ME</t>
  </si>
  <si>
    <t>WERBRAN DISTRIBUIDORA DE MEDICMANETOS LTDA</t>
  </si>
  <si>
    <t>7.04.02.02</t>
  </si>
  <si>
    <t>ALUGUEL DE VEÍCULOS</t>
  </si>
  <si>
    <t>ALGAR SOLUCOES EM TIC S/A</t>
  </si>
  <si>
    <t xml:space="preserve">ALGAR SOLUCOES EM TIC S/A </t>
  </si>
  <si>
    <t>LOCALIZA RENT A CAR</t>
  </si>
  <si>
    <t>000000001/01</t>
  </si>
  <si>
    <t>000010007/01</t>
  </si>
  <si>
    <t>H C CAMARGO INSUTRIA E COMERCIO DE CONFECÇOES EIRELI</t>
  </si>
  <si>
    <t>RIC&amp;AND DISTRIBUIÇÃO E COMÉRCIO MATERIAIS HOSPITALARES LTDA</t>
  </si>
  <si>
    <t>EST. MATERIAL DE LABORATORIO C/ RESTRICAO</t>
  </si>
  <si>
    <t>000015031/01</t>
  </si>
  <si>
    <t>000000787/01</t>
  </si>
  <si>
    <t>KOPELL DISTRIBUIÇÃO E LOGISTICA LTDA</t>
  </si>
  <si>
    <t>FARMATER MEDICAMENTOS LTDA</t>
  </si>
  <si>
    <t>BLOQUEIO / DESBLOQUEIO JUDICIAL</t>
  </si>
  <si>
    <t>MAXDESCARTE</t>
  </si>
  <si>
    <t>EST. MATERIAIS DE MANUTENÇÃO S/ RESTRICAO</t>
  </si>
  <si>
    <t>EST.MATERIAIS DE LIMPEZA/HIGIENE S/ RESTRICAO</t>
  </si>
  <si>
    <t>000000702/01</t>
  </si>
  <si>
    <t>000000245/01</t>
  </si>
  <si>
    <t>MATERIAIS HOSPITALARES S/ RESTRICAO</t>
  </si>
  <si>
    <t>000004328/01</t>
  </si>
  <si>
    <t>7.05.05.10</t>
  </si>
  <si>
    <t>DESPESAS C/ CARTORIO</t>
  </si>
  <si>
    <t>000014412/01</t>
  </si>
  <si>
    <t>000014473/01</t>
  </si>
  <si>
    <t>7.09.02.01</t>
  </si>
  <si>
    <t>IOF - IMPOSTO SOBRE OPERAÇÕES FINANCEIRAS</t>
  </si>
  <si>
    <t>IOF</t>
  </si>
  <si>
    <t>O REI DOS CARIMBOS</t>
  </si>
  <si>
    <t>CONTRIBUIÇÃO SINDICAL</t>
  </si>
  <si>
    <t>DEPÓSITO JUDICIAL</t>
  </si>
  <si>
    <t>000457246/01</t>
  </si>
  <si>
    <t>INSS S/ EVENTUAIS</t>
  </si>
  <si>
    <t>REND</t>
  </si>
  <si>
    <t>Depósito Manual</t>
  </si>
  <si>
    <t>REND PAGO APLIC AUT MAIS</t>
  </si>
  <si>
    <t>RENDIMENTO PAGO</t>
  </si>
  <si>
    <t>Depósito Transferência</t>
  </si>
  <si>
    <t>OUTRAS RECEITAS</t>
  </si>
  <si>
    <t>Depósito na Baixa</t>
  </si>
  <si>
    <t>RENDIMENTO BRUTO</t>
  </si>
  <si>
    <t>RECEITA DE CONTRATOS DE GESTÃO ADMINISTRATIVA - SR</t>
  </si>
  <si>
    <t>6 - RECEITAS</t>
  </si>
  <si>
    <t>6.01 - RECEITAS OPERACIONAIS</t>
  </si>
  <si>
    <t>DEVOLUCAO DE EMPRESTIMO DO DIA 07/08/20 REF. PAGAMENTOS DO FGTS 07/20</t>
  </si>
  <si>
    <t>6.01.01.01</t>
  </si>
  <si>
    <t>RECEITA DE CONTRATOS DE GESTÃO HOSPITALAR - CR</t>
  </si>
  <si>
    <t>6.01.01 - RECEITAS OPERACIONAIS COM RESTRIÇÃO</t>
  </si>
  <si>
    <t>DEVOLUCAO DE EMPRESTIMO DO DIA 04/09/2020 REF AO PAGAMENTO DO FGTS 08/20</t>
  </si>
  <si>
    <t>RATEIO DE FGTS MES 09/2020 &gt; CC 29310 P/ CC 28638</t>
  </si>
  <si>
    <t>APLICACAO CP AUTOMATICO</t>
  </si>
  <si>
    <t>727220</t>
  </si>
  <si>
    <t>PRÊMIOS</t>
  </si>
  <si>
    <t>IR</t>
  </si>
  <si>
    <t>IMPOSTO DE RENDA</t>
  </si>
  <si>
    <t>7.05.05.08</t>
  </si>
  <si>
    <t>DESPESAS C/ INFO E IMPRESSORAS</t>
  </si>
  <si>
    <t>7.05.01.03</t>
  </si>
  <si>
    <t>TRANSPORTE E ESTACIONAMENTO - VIAGEM</t>
  </si>
  <si>
    <t>7.05.01 - DESPESAS DE VIAGENS</t>
  </si>
  <si>
    <t>7.05.05.14</t>
  </si>
  <si>
    <t>DESPESA COM MEDICAMENTOS</t>
  </si>
  <si>
    <t>7.05.05.11</t>
  </si>
  <si>
    <t>DESP.MATERIAIS DE MANUTENÇÃO</t>
  </si>
  <si>
    <t>7.05.05.04</t>
  </si>
  <si>
    <t>CORREIOS E TELÉGRAFOS</t>
  </si>
  <si>
    <t>FCD COD</t>
  </si>
  <si>
    <t>PAGAMENTO DE IMPOSTOS E TAXAS</t>
  </si>
  <si>
    <t>TRANSFERENCIAS INTERNAS</t>
  </si>
  <si>
    <t>NATUREZA DESCRICAO 2</t>
  </si>
  <si>
    <t>Caixa 1</t>
  </si>
  <si>
    <t>Invest 1</t>
  </si>
  <si>
    <t>Invest 2</t>
  </si>
  <si>
    <t>OK</t>
  </si>
  <si>
    <t>Diferença</t>
  </si>
  <si>
    <t>SLD Salvo</t>
  </si>
  <si>
    <t>SLD Extrato</t>
  </si>
  <si>
    <t>DIF</t>
  </si>
  <si>
    <t>Coment</t>
  </si>
  <si>
    <t>Status</t>
  </si>
  <si>
    <t>Conta banco</t>
  </si>
  <si>
    <t>190.03</t>
  </si>
  <si>
    <t>190.02</t>
  </si>
  <si>
    <t>190</t>
  </si>
  <si>
    <t>190.01</t>
  </si>
  <si>
    <t>189</t>
  </si>
  <si>
    <t>25</t>
  </si>
  <si>
    <t>189.01</t>
  </si>
  <si>
    <t>29310-7-  ITAU  - CC ITUMBIARA</t>
  </si>
  <si>
    <t>DIS COMERCIO DE ELETRODOMESTICOS S/A.</t>
  </si>
  <si>
    <t>000147704/01</t>
  </si>
  <si>
    <t xml:space="preserve">DIS COMERCIO DE ELETRODOMESTICOS S/A. - 000000147704/01 - AQUISACAO DE AR CONDICIONADOS - JUN/2020 - HOSP. ITUMBIARA </t>
  </si>
  <si>
    <t>000147701/01</t>
  </si>
  <si>
    <t xml:space="preserve">DIS COMERCIO DE ELETRODOMESTICOS S/A. - 000000147701/01 - AQUISACAO DE AR CONDICIONADOS - JUN/2020 - HOSP. ITUMBIARA </t>
  </si>
  <si>
    <t>000147702/01</t>
  </si>
  <si>
    <t xml:space="preserve">DIS COMERCIO DE ELETRODOMESTICOS S/A. - 000000147702/01 - AQUISICAO DE AR CONDICIONADOS - JUN/2020 - HOSP. ITUMBIARA </t>
  </si>
  <si>
    <t>GRAFICA SALAZAR LTDA</t>
  </si>
  <si>
    <t>000009024/01</t>
  </si>
  <si>
    <t>GRAFICA SALAZAR LTDA - 000000009024/01 - SERVICOS GRAFICOS - JUN/2020 - HOSP. ITUMBIARA</t>
  </si>
  <si>
    <t>SEPARAR PRODUTOS E SERVICOS LTDA</t>
  </si>
  <si>
    <t>000006784/01</t>
  </si>
  <si>
    <t>SEPARAR PRODUTOS E SERVICOS LTDA - 000000006784/01 - SERVICO DE INSTALACAO DE GERADOR DE GASES MEDICINAIS - JUN/2020 - HOSP. ITUMBIARA</t>
  </si>
  <si>
    <t xml:space="preserve">APLICACAO CP AUTOMATICO </t>
  </si>
  <si>
    <t>29310-7-  ITAU  - APLIC ITUMBIARA</t>
  </si>
  <si>
    <t>TESKARO-COMERCIO DE MOVEIS LTDA</t>
  </si>
  <si>
    <t>000000120487</t>
  </si>
  <si>
    <t>TESKARO-COMERCIO DE MOVEIS LTDA - 000000000120487 - LOCACAO DE MOBILIARIO PARA O HOSPITAL DE CAMPANHA ITUMBIARA (PARCELA 1/3)</t>
  </si>
  <si>
    <t>FRANCISCO HERCILIO DA SILVA</t>
  </si>
  <si>
    <t>000000600/01</t>
  </si>
  <si>
    <t>FRANCISCO HERCILIO DA SILVA - 000000000600/01 - MATERIAIS DE EXPEDIENTE - JUN/2020 - HOSP. ITUMBIARA</t>
  </si>
  <si>
    <t>000000120489</t>
  </si>
  <si>
    <t>TESKARO-COMERCIO DE MOVEIS LTDA - 000000000120489 - LOCACAO DE MOBILIARIO PARA O HOSPITAL DE CAMPANHA ITUMBIARA (PARCELA 2/3)</t>
  </si>
  <si>
    <t>000000120490</t>
  </si>
  <si>
    <t>TESKARO-COMERCIO DE MOVEIS LTDA - 000000000120490 - LOCACAO DE MOBILIARIO PARA O HOSPITAL DE CAMPANHA ITUMBIARA (PARCELA 3/3)</t>
  </si>
  <si>
    <t>ELEVAR COMERCIO E ASSISTENCIA TECNICA DE ELEVADORES LTDA</t>
  </si>
  <si>
    <t>000000239/01</t>
  </si>
  <si>
    <t>ELEVAR COMERCIO E ASSISTENCIA TECNICA DE ELEVADORES LTDA - 000000000239/01 - MATERIAIS DE MANUTENÇÃO PARA ELEVADORES - JUN/2020 - HOSP. ITUMBIARA</t>
  </si>
  <si>
    <t>GERATRIZ ENGENHARIA E PROJETOS LTDA</t>
  </si>
  <si>
    <t>GERATRIZ ENGENHARIA E PROJETOS LTDA - 000000000062/01 - SERVICO DE MANUTENCAO ELETRICA - JUN/2020 - HOSP. ITUMBIARA</t>
  </si>
  <si>
    <t>000003843/01</t>
  </si>
  <si>
    <t>ELEVAR COMERCIO E ASSISTENCIA TECNICA DE ELEVADORES LTDA - 000000003843/01 - SERVICO DE MANUTENCAO DE EVADORES - JUN/2020 - HOSP. ITUMBIARA</t>
  </si>
  <si>
    <t>000009028/01</t>
  </si>
  <si>
    <t>GRAFICA SALAZAR LTDA - 000000009028/01 - SERVICOS GRAFICOS - JUN/2020 - HOSP. ITUMBIARA</t>
  </si>
  <si>
    <t>L A COMERCIO DE PRODUTOS E ACESSORIOS HOSPITALARES - 000000000017/01 - MATERIAIS DE EPI - JUN/2020 - HOSP. ITUMBIARA</t>
  </si>
  <si>
    <t>000002825/01</t>
  </si>
  <si>
    <t>RIBEIRO COMERCIO E ASSISTENCIA TECNICA LTDA - 000000002825/01 - MATERIAIS DE EPI (MASCARA) - JUN/2020 - HOSP. ITUMBIARA</t>
  </si>
  <si>
    <t>EDNA MARQUES PIRES</t>
  </si>
  <si>
    <t>000000120743</t>
  </si>
  <si>
    <t>EDNA MARQUES PIRES - 000000000120743 - ADIANTAMENTO DO SERVICO DE JARDINAGEM DO HOSPITAL DE CAMPANHA ITUMBIARA</t>
  </si>
  <si>
    <t>JOAO ANCILIO RIZZA</t>
  </si>
  <si>
    <t>000000120912</t>
  </si>
  <si>
    <t>JOAO ANCILIO RIZZA - 000000000120912 - ADIANTAMENTO REF AO PAGAMENTO DO FORNECEDOR COPLASTIC EMBALAGENS - AQUISICAO DE 20KG DE SACOS PLASTICOS SOLICITADOS PELA FARMÁCIA - ITUMBIARA GO EM 02/07/2020</t>
  </si>
  <si>
    <t>7.03.02.08</t>
  </si>
  <si>
    <t>FARDAMENTO</t>
  </si>
  <si>
    <t>W 9 INDUSTRIA E COMERCIO DE CONFECCOES EIRELI</t>
  </si>
  <si>
    <t xml:space="preserve">W 9 INDUSTRIA E COMERCIO DE CONFECCOES EIRELI - 000000000144/01 - CAMISETAS PARA INAUGURAÇÃO DO HOSP. ITUMBIARA </t>
  </si>
  <si>
    <t>CDS SERVIÇOS EMPRESARIAIS EIRELI</t>
  </si>
  <si>
    <t>CDS SERVIÇOS EMPRESARIAIS EIRELI - 000000000514/01 - SERVIÇO DE MANUTENÇÃO PREDIAL - HOSP. ITUMBIARA PAGA PELA SEDE EM 23062020</t>
  </si>
  <si>
    <t>CDS SERVIÇOS EMPRESARIAIS EIRELI - 000000000514/01 - SERVIÇO DE MANUTENÇÃO PREDIAL - HOSP. ITUMBIARA</t>
  </si>
  <si>
    <t>OXIENG COMERCIO E SERVICOS LTDA - ME</t>
  </si>
  <si>
    <t>000001234/01</t>
  </si>
  <si>
    <t>OXIENG COMERCIO E SERVICOS LTDA - ME - 000000001234/01 - SERVICO DE AMPLIACAO DOS POSTOS DE GASES DA SALA CIRURGICA - JUN/2020 - HOSP. ITUMBIARA</t>
  </si>
  <si>
    <t>000001054/01</t>
  </si>
  <si>
    <t>OXIENG COMERCIO E SERVICOS LTDA - ME - 000000001054/01 - MATERIAIS DE MANUTENCAO PATRIMONIAL - JUN/2020 - HOSP. ITUMBIARA</t>
  </si>
  <si>
    <t>EMPRESTIMO PARA PAGAMENTOS DO DIA &gt; CC 27233 INTS P/  CC 29310 ITUMBIARA</t>
  </si>
  <si>
    <t>DEVOLUCAO DO EMPRESTIMO DO DIA 24062020  PARA PAGAMENTOS DO DIA &gt;  CC 29310 ITUMBIARA P/ CC 27233 INT</t>
  </si>
  <si>
    <t>000000122157</t>
  </si>
  <si>
    <t>M.P. COMERCIO DE MATERIAIS HOSPITALARES LTDA - 000000000122157 - ADIANTAMENTO PARA AQUISIÇÃO DE EQUIPO MACROGOTAS</t>
  </si>
  <si>
    <t>DANILO VIEIRA DA SILVA</t>
  </si>
  <si>
    <t>000000122162</t>
  </si>
  <si>
    <t>DANILO VIEIRA DA SILVA - 000000000122162 - ADIANTAMENTO DE FUNDO FIXO PARA PEQUENAS DESPESAS EMERGENCIAIS</t>
  </si>
  <si>
    <t>000009044/01</t>
  </si>
  <si>
    <t>GRAFICA SALAZAR LTDA - 000000009044/01 - SERVIÇOS GRAFICOS - ITUMBIARA</t>
  </si>
  <si>
    <t>000000121895</t>
  </si>
  <si>
    <t xml:space="preserve">FOLHAS - 000000000121895 - LIQUIDO SALARIAL - Competência: jun/2020  Períodos: 3 - LIQUIDO SALARIAL </t>
  </si>
  <si>
    <t>REF A DEVOLUCAO DO FGTS COMP. JUN 20 DE ITUMBIARA PADO PELO HUGO EM 07/07/2020</t>
  </si>
  <si>
    <t>WANDERLENE ALVES DE OLIVEIRA</t>
  </si>
  <si>
    <t>000000122668</t>
  </si>
  <si>
    <t>WANDERLENE ALVES DE OLIVEIRA - 000000000122668 - ADIANTAMENTO P/ CONFECCAO DE CARIMBOS PARA O H.DE CAMPANHA DE ITUMBIARA GO - COM FORNECEDOR JET CARIMBOS</t>
  </si>
  <si>
    <t>GUIZZETTI &amp; GUIZZETTI LTDA</t>
  </si>
  <si>
    <t>000000122671</t>
  </si>
  <si>
    <t>GUIZZETTI &amp; GUIZZETTI LTDA - 000000000122671 - ADIANTAMENTO PARA COMPRA DE 150 CADEADOS COM CHAVEIROS P/ TRANCAR OS ARMARIOS DA INSTITUICAO CONFORME ORCAMENTO</t>
  </si>
  <si>
    <t>L.L. PAPELARIA LTDA</t>
  </si>
  <si>
    <t>000000122685</t>
  </si>
  <si>
    <t>L.L. PAPELARIA LTDA - 000000000122685 - ADIANTAMENTOA FORNECEDOR PARA COMPRA DE 10 CAIXAS DE BIBINA 57 X 100 CX COM 12 UNIDADES MARCA SILFER PARA MAQUINA DE PONTO</t>
  </si>
  <si>
    <t>000000517/01</t>
  </si>
  <si>
    <t>CDS SERVIÇOS EMPRESARIAIS EIRELI - 000000000517/01 - SERVIÇO DE MANUTENÇÃO PREDIAL REF. 04/2020. OBS: O RELATORIO ANEXO INFORMA PERIODO DO SERVIÇO EQUIVOCADO, PORÉM, PAGAMENTO FOI AUTORIZADO POR EMAIL POR MAURO (GERENTE FINANCEIRO). CONF. ANEXO QUE CONSTA</t>
  </si>
  <si>
    <t>CORPO DE BOMBEIROS DE ITUMBIARA</t>
  </si>
  <si>
    <t>013621920/01</t>
  </si>
  <si>
    <t>CORPO DE BOMBEIROS DE ITUMBIARA - 000013621920/01 - TAXA DE VISTORIA PARA FUNCIONAMENTO - JUN/2020 - HOSP. ITUMBIARA</t>
  </si>
  <si>
    <t>225-7 - CEF- CC ITUMBIARA</t>
  </si>
  <si>
    <t xml:space="preserve">PSP COMERCIO DE FILTROS LTDA - ME </t>
  </si>
  <si>
    <t>000005938/01</t>
  </si>
  <si>
    <t>PSP COMERCIO DE FILTROS LTDA - ME  - 000000005938/01 - AQUISICAO DE 08 PURIFICADOR SOFT PLUS JUNHO 2020 - ITUMBIARA</t>
  </si>
  <si>
    <t>PÓLITECNICA REFRIGERACAO LTDA</t>
  </si>
  <si>
    <t>000002199/01</t>
  </si>
  <si>
    <t>PÓLITECNICA REFRIGERACAO LTDA - 000000002199/01 - SERVICO DE INSTALACAO DE AR CONDICIONADO - JUN/2020 - HOSP. ITUMBIARA</t>
  </si>
  <si>
    <t>ALOCACAO DE RECURSOS &gt; CC 225 ITUMBIARA CEF P/ CC 29310 ITUMBIARA ITAÚ</t>
  </si>
  <si>
    <t>IMOV - SOLUCOES IMOBILIARIAS LTDA</t>
  </si>
  <si>
    <t>000000123620</t>
  </si>
  <si>
    <t>IMOV - SOLUCOES IMOBILIARIAS LTDA - 000000000123620 - ADIANTAMENTO ALUGUEL DE SALA SEDE ITUMBIARA - GO</t>
  </si>
  <si>
    <t>000000123587</t>
  </si>
  <si>
    <t xml:space="preserve">RESCISÕES - 000000000123587 - LIQUIDO DE RESCISÃO - Competência: jul/2020  Períodos:  - LIQUIDO RESCISÃO </t>
  </si>
  <si>
    <t>000002218/01</t>
  </si>
  <si>
    <t xml:space="preserve">PÓLITECNICA REFRIGERACAO LTDA - 000000002218/01 - INSTALAÇÃO E MANUTENÇÃO DE APARELHO DE AR CONDICIONADO SPLIT - ITUMBIARA </t>
  </si>
  <si>
    <t>000003092/01</t>
  </si>
  <si>
    <t>PÓLITECNICA REFRIGERACAO LTDA - 000000003092/01 - MATERIAIS DE MANUTENÇÃO PATRIMONIAL - HOSP. ITUMBIARA</t>
  </si>
  <si>
    <t>000003089/01</t>
  </si>
  <si>
    <t>PÓLITECNICA REFRIGERACAO LTDA - 000000003089/01 - MATERIAIS DE MANUTENÇÃO PATRIMONIAL - HOSP ITUMBIARA</t>
  </si>
  <si>
    <t>GE HEALTHCARE DO BRASIL COM E SERV PARA EQUIPAMENTOS MED HOSP LTDA</t>
  </si>
  <si>
    <t>000000124325</t>
  </si>
  <si>
    <t>GE HEALTHCARE DO BRASIL COM E SERV PARA EQUIPAMENTOS MED HOSP LTDA - 000000000124325 - ADIANTAMENTO PARA PAGAMENTO DO TOMOGRAFO DE ITUMBIARA</t>
  </si>
  <si>
    <t>000000122035</t>
  </si>
  <si>
    <t>ENCARGOS - 000000000122035 - INSS A PAGAR - Competência: jun/2020- INSS A PAGAR</t>
  </si>
  <si>
    <t>000000013534</t>
  </si>
  <si>
    <t>ENCARGOS - 000000000013534 - IR FORNECEDOR 06/2020 - ITUMBIARA</t>
  </si>
  <si>
    <t>000000013535</t>
  </si>
  <si>
    <t>IMPOSTOS - 000000000013535 - IR FORNECEDOR 06/2020 - ITUMBIARA</t>
  </si>
  <si>
    <t>000000013536</t>
  </si>
  <si>
    <t>IMPOSTOS - 000000000013536 - IR FORNECEDOR 06/2020 - ITUMBIARA</t>
  </si>
  <si>
    <t>000086986/01</t>
  </si>
  <si>
    <t>SUPERMEDICA DISTRIBUIDORA HOSPITALAR EIRELI - 000000086986/01 - MATERIAIS HOSPITALARES - JUL/2020 - HOSP. ITUMBIARA</t>
  </si>
  <si>
    <t>000000013643</t>
  </si>
  <si>
    <t>IMPOSTOS - 000000000013643 - PCC REF. 06/2020 - HOSP. ITUMBIARA</t>
  </si>
  <si>
    <t>062020514001</t>
  </si>
  <si>
    <t>IMPOSTOS - 062020514001 - GPS FORNECEDOR 06/2020 - ITUMBIARA</t>
  </si>
  <si>
    <t>000000123973</t>
  </si>
  <si>
    <t xml:space="preserve">RESCISÕES - 000000000123973 - LIQUIDO DE RESCISÃO - Competência: jul/2020  Períodos:  - LIQUIDO RESCISÃO </t>
  </si>
  <si>
    <t>FUNDO ESP. DE REAP. E MODERNIZACAO DO CORPO DE BOMBEIROS MILITAR - FUNEBOM</t>
  </si>
  <si>
    <t>025420203/01</t>
  </si>
  <si>
    <t>FUNDO ESP. DE REAP. E MODERNIZACAO DO CORPO DE BOMBEIROS MILITAR - FUNEBOM - 126025420203/01 - TAXA DE UTILIZACAO POTENCIAL DO SERV. DE EXTINCAO DE INCENDIO - JUL/2020 - HOSP. ITUMBIARA</t>
  </si>
  <si>
    <t>000000124163</t>
  </si>
  <si>
    <t>ENCARGOS - 000000000124163 - GRRF - Competência: jul/2020 Per: 3</t>
  </si>
  <si>
    <t>000000124367</t>
  </si>
  <si>
    <t xml:space="preserve">RESCISÕES - 000000000124367 - LIQUIDO DE RESCISÃO - Competência: jul/2020  Períodos:  - LIQUIDO RESCISÃO </t>
  </si>
  <si>
    <t>CDS SERVIÇOS EMPRESARIAIS EIRELI - 000000000527/01 - SERVICO DE MANUTENCAOO PREDIAL - JUN/2020 - HOSP. ITUMBIARA</t>
  </si>
  <si>
    <t>000021543/01</t>
  </si>
  <si>
    <t>ELLO DISTRIBUICAO LTDA - MATRIZ - 000000021543/01 - MEDICAMENTOS - HOSP ITUMBIARA</t>
  </si>
  <si>
    <t>000123481/01</t>
  </si>
  <si>
    <t>CIENTIFICA MEDICA HOSPITALAR LTDA - 000000123481/01 - MEDICAMENTOS - HOSP. ITUMBIARA</t>
  </si>
  <si>
    <t>000086588/01</t>
  </si>
  <si>
    <t>SUPERMEDICA DISTRIBUIDORA HOSPITALAR EIRELI - 000000086588/01 - MEDICAMENTOS - HOSP. ITUMBIARA</t>
  </si>
  <si>
    <t>000086587/01</t>
  </si>
  <si>
    <t>SUPERMEDICA DISTRIBUIDORA HOSPITALAR EIRELI - 000000086587/01 - MEDICAMENTOS - HOSP. ITUMBIARA</t>
  </si>
  <si>
    <t>000086589/01</t>
  </si>
  <si>
    <t>SUPERMEDICA DISTRIBUIDORA HOSPITALAR EIRELI - 000000086589/01 - MATERIAS DE EPI E SEGURANCA - HOSP ITUMBIARA</t>
  </si>
  <si>
    <t>000013923/01</t>
  </si>
  <si>
    <t>HOSPDROGAS COMERCIO DE PRODUTOS HOSPITALARES LTDA - 000000013923/01 - MATERIAIS HOSPITALARES - HOSP. ITUMBIARA</t>
  </si>
  <si>
    <t>000032194/01</t>
  </si>
  <si>
    <t>ONCOTECH HOSPITALAR COMERCIO DE MEDICAMENTOS LTDA - 000000032194/01 - MEDICAMENTOS - HOSP. ITUMBIARA</t>
  </si>
  <si>
    <t>000123483/01</t>
  </si>
  <si>
    <t>CIENTIFICA MEDICA HOSPITALAR LTDA - 000000123483/01 - MATERIAIS EPI E SEGURANCA - HOSP. ITUMBIARA</t>
  </si>
  <si>
    <t>000494425/01</t>
  </si>
  <si>
    <t>WERBRAN DISTRIBUIDORA DE MEDICMANETOS LTDA - 000000494425/01 - MEDICAMENTOS - HOSP. ITUMBIARA</t>
  </si>
  <si>
    <t>000021562/01</t>
  </si>
  <si>
    <t>ELLO DISTRIBUICAO LTDA - MATRIZ - 000000021562/01 - MATERIAIS HOSPITALARES - HOSP. ITUMBIARA</t>
  </si>
  <si>
    <t>000021551/01</t>
  </si>
  <si>
    <t>ELLO DISTRIBUICAO LTDA - MATRIZ - 000000021551/01 - MATERIAIS HOSPITALARES - HOSP. ITUMBIARA</t>
  </si>
  <si>
    <t>000026559/01</t>
  </si>
  <si>
    <t>BD DISTRIBUIDORA DE MEDICAMENTOS E MATERIAL HOSP LTDA - 000000026559/01 - MATERIAL HOSPITALAR REF JUNHO 2020 - HOSP ITUMBIARA</t>
  </si>
  <si>
    <t>000018580/01</t>
  </si>
  <si>
    <t>1 GIGA COMPUTERS BRASIL EIRELI  - 000000018580/01 - MATERIAL HOSPITALAR REF JULHO 2020 - HOSP ITUMBIARA</t>
  </si>
  <si>
    <t>000116303/01</t>
  </si>
  <si>
    <t>ANBIOTON IMPORTADORA LTDA - 000000116303/01 - MEDICAMENTOS REF JULHO 2020 - HOSP ITUMBIARA</t>
  </si>
  <si>
    <t>000013918/01</t>
  </si>
  <si>
    <t>HOSPDROGAS COMERCIO DE PRODUTOS HOSPITALARES LTDA - 000000013918/01 - MATERIAL HOSPITALAR REF JULHO 2020 - HOSP ITUMBIARA</t>
  </si>
  <si>
    <t>000124310/01</t>
  </si>
  <si>
    <t>DISTRIB BRASIL COML PROD MED HOSP LTDA - 000000124310/01 - MATERIAL HOSPITALAR REF JULHO 2020 - HOSP ITUMBIARA</t>
  </si>
  <si>
    <t>000001484/01</t>
  </si>
  <si>
    <t>TRIADE HEALT COMERCIO DE PRODUTOS HOSPITALARES LTDA - 000000001484/01 - MATERIAL HOSPITALAR REF JULHO 2020 - HOSP ITUMBIARA</t>
  </si>
  <si>
    <t>000013912/01</t>
  </si>
  <si>
    <t>HOSPDROGAS COMERCIO DE PRODUTOS HOSPITALARES LTDA - 000000013912/01 - MEDICAMENTOS REF JULHO 2020 - HOSP ITUMBIARA</t>
  </si>
  <si>
    <t>MARALUCIA DO CARMO VENTURA MAROSTICA 07733342899  - 000000000787/01 - MATERIAL HOSPITALAR REF JULHO 2020 - HOSP ITUMBIARA</t>
  </si>
  <si>
    <t>000086586/01</t>
  </si>
  <si>
    <t>SUPERMEDICA DISTRIBUIDORA HOSPITALAR EIRELI - 000000086586/01 - MATERIAL HOSPITALAR REF JULHO 2020 - HOSP ITUMBIARA</t>
  </si>
  <si>
    <t>000086585/01</t>
  </si>
  <si>
    <t>SUPERMEDICA DISTRIBUIDORA HOSPITALAR EIRELI - 000000086585/01 - MATERIAL HOSPITALAR REF JULHO 2020 - HOSP ITUMBIARA</t>
  </si>
  <si>
    <t>SUBURBAN INDUSTRIA E COMERCIO DE ROUPAS LTDA</t>
  </si>
  <si>
    <t>000063468/01</t>
  </si>
  <si>
    <t>SUBURBAN INDUSTRIA E COMERCIO DE ROUPAS LTDA - 000000063468/01 - MATERIAL HOSPITALAR REF JULHO 2020 - HOSP ITUMBIARA</t>
  </si>
  <si>
    <t>000123482/01</t>
  </si>
  <si>
    <t>CIENTIFICA MEDICA HOSPITALAR LTDA - 000000123482/01 - MATERIAIS HOSPITALARES (CAF 29/06/2020) - HOSP. ITUMBIARA</t>
  </si>
  <si>
    <t>000123484/01</t>
  </si>
  <si>
    <t>CIENTIFICA MEDICA HOSPITALAR LTDA - 000000123484/01 - MEDICAMENTOS - HOSP ITUMBIARA</t>
  </si>
  <si>
    <t>000020940/01</t>
  </si>
  <si>
    <t>LIVRARIA E PAPELARIA MODELO - 000000020940/01 - MATERIAL DE EXPEDIENTE - HOSP ITUMBIARA</t>
  </si>
  <si>
    <t>000110031/01</t>
  </si>
  <si>
    <t>AIDC TECNOLOGIA LTDA - 000000110031/01 - MATERIAIS HOSPITALARES - HOSP. ITUMBIARA</t>
  </si>
  <si>
    <t>000896964/01</t>
  </si>
  <si>
    <t>HOSPFAR IND E COM DE PROD HOSP SA - 000000896964/01 - MEDICAMENTOS REF JUL 2020 - HOSP ITUMBIARA</t>
  </si>
  <si>
    <t>000007343/01</t>
  </si>
  <si>
    <t>PREMIUM HOSPITALAR EIRELI - ME - 000000007343/01 - MATERIAL HOSPITALAR REF JUL 2020 - HOSP ITUMBIARA</t>
  </si>
  <si>
    <t>000123520/01</t>
  </si>
  <si>
    <t>CIENTIFICA MEDICA HOSPITALAR LTDA - 000000123520/01 - MATERIAL HOSPITALAR REF JUL 2020 - HOSP ITUMBIARA</t>
  </si>
  <si>
    <t>000074299/01</t>
  </si>
  <si>
    <t>MEDICAL SUTURE COMERCIO DE MATERIAL HOSPITALAR LTDA  - 000000074299/01 - MATERIAL HOSPITALAR REF JUL 2020 - HOSP ITUMBIARA</t>
  </si>
  <si>
    <t>000339439/01</t>
  </si>
  <si>
    <t xml:space="preserve">LOCALIZA RENT A CAR - 000000339439/01 - ALUGUEL DE VEICULO PLACA QXM5716 - PERIODO 10/06 A 10/7/2020 - HOSP. ITUMBIARA
</t>
  </si>
  <si>
    <t>000021583/01</t>
  </si>
  <si>
    <t>ELLO DISTRIBUICAO LTDA - MATRIZ - 000000021583/01 - MATERIAIS HOSPITALARES - JUN/2020 (CAF 29/06/2020) - RECEBIDO 27/07 - HOSP. ITUMBIARA</t>
  </si>
  <si>
    <t>000007342/01</t>
  </si>
  <si>
    <t>PREMIUM HOSPITALAR EIRELI - ME - 000000007342/01 - MATERIAIS HOSPITALARES - JUL/2020 - HOSP. ITUMBIARA</t>
  </si>
  <si>
    <t>000021602/01</t>
  </si>
  <si>
    <t>ELLO DISTRIBUICAO LTDA - MATRIZ - 000000021602/01 - MEDICAMENTOS - JUL/2020 - HOSP. ITUMBIARA</t>
  </si>
  <si>
    <t>000087388/01</t>
  </si>
  <si>
    <t>VITTA IND. E COMERCIO DE PROD. HOSP. EIRELI - ME - 000000087388/01 - MATERIAIS HOSPITALARES - JUL/2020 - HOSP. ITUMBIARA</t>
  </si>
  <si>
    <t>7.05.01.04</t>
  </si>
  <si>
    <t>ALIMENTAÇÃO - VIAGEM</t>
  </si>
  <si>
    <t>000000126335</t>
  </si>
  <si>
    <t>DANILO VIEIRA DA SILVA - 000000000126335 - REEMBOLSO DE DESPESAS EFETUADAS PELO FUNDO FIXO NO PERIODO DE 13/07 A 16/07/20</t>
  </si>
  <si>
    <t>7.05.04.03</t>
  </si>
  <si>
    <t>ESTACIONAMENTOS E PEDÁGIOS</t>
  </si>
  <si>
    <t>7.05.05.12</t>
  </si>
  <si>
    <t>DESP.MATERIAIS DE EXPEDIENTE</t>
  </si>
  <si>
    <t>000000125571</t>
  </si>
  <si>
    <t>ENCARGOS - 000000000125571 - GRRF - Competência: jul/2020 Per: 3</t>
  </si>
  <si>
    <t>000000125638</t>
  </si>
  <si>
    <t xml:space="preserve">RESCISÕES - 000000000125638 - LIQUIDO DE RESCISÃO - Competência: jul/2020  Períodos:  - LIQUIDO RESCISÃO </t>
  </si>
  <si>
    <t>000001476/01</t>
  </si>
  <si>
    <t xml:space="preserve">TRIADE HEALT COMERCIO DE PRODUTOS HOSPITALARES LTDA - 000000001476/01 - MATERIAIS MEDICOS REF JULHO 2020 - HOSPITAL ITUBIARA </t>
  </si>
  <si>
    <t xml:space="preserve">MEDICAMENTAL HOSPITALAR </t>
  </si>
  <si>
    <t>000027626/01</t>
  </si>
  <si>
    <t xml:space="preserve">MEDICAMENTAL HOSPITALAR  - 000000027626/01 - MATERIAL MEDICOS REF JULHO 2020 -  HOSPITAL DE ITUMBIARA </t>
  </si>
  <si>
    <t>000123837/01</t>
  </si>
  <si>
    <t xml:space="preserve">CIENTIFICA MEDICA HOSPITALAR LTDA - 000000123837/01 - MATERIAIS MEDICOS REF JULHO 2020 - HOSPITAL ITUMBIARA </t>
  </si>
  <si>
    <t>000008686/01</t>
  </si>
  <si>
    <t xml:space="preserve">IMPERIAL COMERCIAL DE MED E PRO HOSP. LTDA - ME - 000000008686/01 - MATERIAIS MEDICOS REF JULHO 2020 - HOSPITAL ITUMBIARA </t>
  </si>
  <si>
    <t>000003911/01</t>
  </si>
  <si>
    <t>ELEVAR COMERCIO E ASSISTENCIA TECNICA DE ELEVADORES LTDA - 000000003911/01 - SERVIÇO DE MANUTENÇÃO DE ELEVADORES 07/2020 - HOSP. ITUMBIARA</t>
  </si>
  <si>
    <t>000123491/01</t>
  </si>
  <si>
    <t xml:space="preserve">CIENTIFICA MEDICA HOSPITALAR LTDA - 000000123491/01 - MEDICAMENTOS REF JULHO 2020 - HOSPITAL ITUMBIARA </t>
  </si>
  <si>
    <t xml:space="preserve">ENGENHARIA DE SEGURANÇA CONTRA INCENDIO E AMBIENTAL EIRELI </t>
  </si>
  <si>
    <t>000000058/01</t>
  </si>
  <si>
    <t>ENGENHARIA DE SEGURANÇA CONTRA INCENDIO E AMBIENTAL EIRELI  - 000000000058/01 - SERVIÇO DE MANUTENÇÃO PATRIMONIAL 07/2020 - HOSP. ITUMBIARA</t>
  </si>
  <si>
    <t>CROMEL ENGENHARIA HOSPITALAR</t>
  </si>
  <si>
    <t>000000130/01</t>
  </si>
  <si>
    <t xml:space="preserve">CROMEL ENGENHARIA HOSPITALAR - 000000000130/01 - SERVIÇO DE MANUENÇÃO PATRIMONIAL (SERVIÇO DE ELETRICA) 07/2020 - HOSP. ITUMBIARA </t>
  </si>
  <si>
    <t>000014088/01</t>
  </si>
  <si>
    <t>FARMATER MEDICAMENTOS LTDA - 000000014088/01 - MEDICAMENTOS - JUL/2020 - HOSP. ITUMBIARA</t>
  </si>
  <si>
    <t>000495723/01</t>
  </si>
  <si>
    <t>WERBRAN DISTRIBUIDORA DE MEDICMANETOS LTDA - 000000495723/01 - MEDICAMENTOS - JUL/2020 - HOSP. ITUMBIARA</t>
  </si>
  <si>
    <t>000025178/01</t>
  </si>
  <si>
    <t>SUPER MEDICAL NL PRODUTOS HOSPITALARES EIRELI - 000000025178/01 - MATERIAIS HOSPITALARES - JUL/2020 - HOSP. ITUMBIARA</t>
  </si>
  <si>
    <t>001230976/01</t>
  </si>
  <si>
    <t>CIRURGICA FERNANDES - COMERCIO DE MATERIAIS CIRURGICOS E HOSPITALARES - 000001230976/01 - MATERIAIS HOSPITALARES - JUL/2020 - HOSP. ITUMBIARA</t>
  </si>
  <si>
    <t>001230977/01</t>
  </si>
  <si>
    <t>CIRURGICA FERNANDES - COMERCIO DE MATERIAIS CIRURGICOS E HOSPITALARES - 000001230977/01 - MATERIAIS HOSPITALARES - JUL/2020 - HOSP. ITUMBIARA</t>
  </si>
  <si>
    <t>000123838/01</t>
  </si>
  <si>
    <t>CIENTIFICA MEDICA HOSPITALAR LTDA - 000000123838/01 - MATERIAIS HOSPITALARES - JUL/2020 - HOSP. ITUMBIARA</t>
  </si>
  <si>
    <t>000027569/01</t>
  </si>
  <si>
    <t>MEDICAMENTAL HOSPITALAR  - 000000027569/01 - MEDICAMENTOS - JUL/2020 - HOSP. ITUMBIARA</t>
  </si>
  <si>
    <t>000545361/01</t>
  </si>
  <si>
    <t>COMERCIAL CIRURGICA RIOCLARENSE LTDA - 000000545361/01 - MEDICAMENTOS - JUL/2020 - HOSP. ITUMBIARA</t>
  </si>
  <si>
    <t>000020978/01</t>
  </si>
  <si>
    <t>LIVRARIA E PAPELARIA MODELO - 000000020978/01 - MATERIAIS DE EXPEDIENTE - JUL/2020 - HOSP ITUMBIARA</t>
  </si>
  <si>
    <t>FAMOVEIS FAB. COM. DE MOVEIS LTDA</t>
  </si>
  <si>
    <t>000008770/01</t>
  </si>
  <si>
    <t>FAMOVEIS FAB. COM. DE MOVEIS LTDA - 000000008770/01 - AQUISICAO DE BELICHES E COLCHOES - JUL/2020 - HOSP. ITUMBIARA</t>
  </si>
  <si>
    <t>000008749/01</t>
  </si>
  <si>
    <t>FAMOVEIS FAB. COM. DE MOVEIS LTDA - 000000008749/01 - AQUISICAO DE BELICHES E COLCHOES - JUN/2020 (CAF 30/06/2020) - RECEBIDA 27/07 - HOSP. ITUMBIARA</t>
  </si>
  <si>
    <t>QUALYCOPY COMERCIO E SERVIÇOS LTDA</t>
  </si>
  <si>
    <t>000029294/01</t>
  </si>
  <si>
    <t>QUALYCOPY COMERCIO E SERVIÇOS LTDA - 000000029294/01 - LOCAÇÃO DE EQUIPAMENTOS DE INFORMATICA 07/2020 - HOSP. ITUMBIARA</t>
  </si>
  <si>
    <t>7.04.02.05</t>
  </si>
  <si>
    <t>ALUGUEL DE MOVEIS</t>
  </si>
  <si>
    <t>003992020/01</t>
  </si>
  <si>
    <t>TESKARO-COMERCIO DE MOVEIS LTDA - 000003992020/01 - ALUGUEL DE MOVEIS 07/2020 - HOSP ITUMBIARA</t>
  </si>
  <si>
    <t>CENTRO DE MEDICINA INTENSIVA DE MINAS GERAIS LTDA</t>
  </si>
  <si>
    <t>000000126324</t>
  </si>
  <si>
    <t>CENTRO DE MEDICINA INTENSIVA DE MINAS GERAIS LTDA - 000000000126324 - ADIANTAMENTO DE SERVIÇO PRESTADO PELA ENPRESA CENTRO DE MEDICINA INTENSIVA DE MINAS GERAIS</t>
  </si>
  <si>
    <t>SALULU VAREJISTA LTDA ME</t>
  </si>
  <si>
    <t>000000126354</t>
  </si>
  <si>
    <t>SALULU VAREJISTA LTDA ME - 000000000126354 - ADIANTAMENTO PARA COMPRA DE 2 PACOTES DE CADARCO P FIXACAO DE TRAQUEOSTOMIA HAK600/15 BRANCO - PC 100MT</t>
  </si>
  <si>
    <t>VIP VIGILÂNCIA INTENSIVA PATRIMONIAL LTDA - EPP</t>
  </si>
  <si>
    <t>000003927/01</t>
  </si>
  <si>
    <t>VIP VIGILÂNCIA INTENSIVA PATRIMONIAL LTDA - EPP - 000000003927/01 - SERV. SEGURANCA PATRIMONIAL REF. JUNHO/2020 - HOSP ITUMBIARA</t>
  </si>
  <si>
    <t>000000126162</t>
  </si>
  <si>
    <t xml:space="preserve">FOLHAS - 000000000126162 - LIQUIDO SALARIAL - Competência: jul/2020  Períodos: 3 - LIQUIDO SALARIAL </t>
  </si>
  <si>
    <t>000000127335</t>
  </si>
  <si>
    <t>DANILO VIEIRA DA SILVA - 000000000127335 - REEMBOLSO DE DESPESAS EFETUADAS PELO FUNDO FIXO NO PERIODO DE 02/07 A 11/07/20</t>
  </si>
  <si>
    <t>7.05.01.07</t>
  </si>
  <si>
    <t>COMBUSTIVEL - VIAGEM</t>
  </si>
  <si>
    <t>7.05.05.17</t>
  </si>
  <si>
    <t>DESP. MATERIAIS HOSPITALARES</t>
  </si>
  <si>
    <t>000087066/01</t>
  </si>
  <si>
    <t>SUPERMEDICA DISTRIBUIDORA HOSPITALAR EIRELI - 000000087066/01 - MATERIAIS HOSPITALARES - JUL/2020 - HOSP. ITUMBIARA</t>
  </si>
  <si>
    <t>000087065/01</t>
  </si>
  <si>
    <t>SUPERMEDICA DISTRIBUIDORA HOSPITALAR EIRELI - 000000087065/01 - MEDICAMENTOS - JUL/2020 - HOSP. ITUMBIARA</t>
  </si>
  <si>
    <t>000002214/01</t>
  </si>
  <si>
    <t>ANDRE INACIO DOS SANTOS EIRELI - 000000002214/01 - MEDICAMENTOS - JUL/2020 - HOSP. ITUMBIARA</t>
  </si>
  <si>
    <t>000005096/01</t>
  </si>
  <si>
    <t>PRIME COMERCIO DE PRODUTOS HOSPITALARES LTDA - ME - 000000005096/01 - MATERIAIS HOSPITALARES - JUL/2020 - HOSP. ITUMBIARA</t>
  </si>
  <si>
    <t>000545756/01</t>
  </si>
  <si>
    <t>COMERCIAL CIRURGICA RIOCLARENSE LTDA - 000000545756/01 - MEDICAMENTOS - JUL/2020 - HOSP. ITUMBIARA</t>
  </si>
  <si>
    <t>000124034/01</t>
  </si>
  <si>
    <t>CIENTIFICA MEDICA HOSPITALAR LTDA - 000000124034/01 - MATERIAIS HOSPITALARES - JUL/2020 - HOSP. ITUMBIARA</t>
  </si>
  <si>
    <t>001317626/01</t>
  </si>
  <si>
    <t>COMERCIAL CIRURGICA RIOCLARENSE LTDA - 000001317626/01 - MEDICAMENTOS - JUL/2020 - HOSP. ITUMBIARA</t>
  </si>
  <si>
    <t>000000063/01</t>
  </si>
  <si>
    <t>GERATRIZ ENGENHARIA E PROJETOS LTDA - 000000000063/01 - ELABORACAO DE LAUDO TECNICO ELETRICA DO HOSP DE ITUMBIARA JUL 2020 - HOSP ITUMBIARA</t>
  </si>
  <si>
    <t>000034657/01</t>
  </si>
  <si>
    <t xml:space="preserve">ASTHAMED COM PROD EQUIP HOSP EIRELI - EPP - 000000034657/01 - MATERIAL MEDICO REF JULHO 2020 - HOSP ITUMBIARA </t>
  </si>
  <si>
    <t>SODROGAS DISTR. DE MEDICAMENTOS MAT. MED. HOSPITALARES LTDA</t>
  </si>
  <si>
    <t>000147015/01</t>
  </si>
  <si>
    <t>SODROGAS DISTR. DE MEDICAMENTOS MAT. MED. HOSPITALARES LTDA - 000000147015/01 - MEDICAMENTOS - HOSP. ITUMBIARA</t>
  </si>
  <si>
    <t>903082020/01</t>
  </si>
  <si>
    <t>TESKARO-COMERCIO DE MOVEIS LTDA - 062903082020/01 - LOCACOES DE MOVEIS PERIODO 23/08 A 23/09/2020 - HOSP ITUMBIARA</t>
  </si>
  <si>
    <t>902082020/01</t>
  </si>
  <si>
    <t>TESKARO-COMERCIO DE MOVEIS LTDA - 062902082020/01 - LOCACOES DE MOVEIS PERIODO 24/07 A 23/08/2020 - HOSP ITUMBIARA</t>
  </si>
  <si>
    <t>072020005001</t>
  </si>
  <si>
    <t>IMPOSTOS - 072020005001 - ISS REFERENTE 07/2020 - NF 590 JLAVIN LOCAÇÕES - ITUMBIARA</t>
  </si>
  <si>
    <t>202000023001</t>
  </si>
  <si>
    <t xml:space="preserve">IMPOSTOS - 07202000023001 - ISS REFERENTE 07/2020 - ITUMBIARA </t>
  </si>
  <si>
    <t>202000023002</t>
  </si>
  <si>
    <t xml:space="preserve">IMPOSTOS - 07202000023002 - ISS REFERENTE 07/2020 - ITUMBIARA </t>
  </si>
  <si>
    <t>202000023003</t>
  </si>
  <si>
    <t xml:space="preserve">IMPOSTOS - 07202000023003 - ISS REFERENTE 07/2020 - ITUMBIARA </t>
  </si>
  <si>
    <t>202000023004</t>
  </si>
  <si>
    <t xml:space="preserve">IMPOSTOS - 07202000023004 - ISS REFERENTE 07/2020 - ITUMBIARA </t>
  </si>
  <si>
    <t>101949</t>
  </si>
  <si>
    <t>000455585/01</t>
  </si>
  <si>
    <t xml:space="preserve">MEDCOMERCE COML. MED. PROD. HOSP. LTDA - 000000455585/01 - MATERIAIS MEDICO REF JULHO 2020 - HOSP ITUMBIARA </t>
  </si>
  <si>
    <t>000000590/01</t>
  </si>
  <si>
    <t>JLAVIN LOCACOES COMERCIO E SERVICOS EIRELI - 000000000590/01 - MANUTENCAO  PATRIMONIAL PARA  IMPLANTACAO DO HOSPITAL  JUN/2020 - HOSP ITUMBIARA</t>
  </si>
  <si>
    <t>OXICENTRO - OXIGENIO CENTRO OESTE LTDA - EPP</t>
  </si>
  <si>
    <t>000009248/01</t>
  </si>
  <si>
    <t>OXICENTRO - OXIGENIO CENTRO OESTE LTDA - EPP - 000000009248/01 - GASES MEDICINAIS REF JUL 2020 - HOSP ITUMBIARA</t>
  </si>
  <si>
    <t>GERATRIZ ENGENHARIA E PROJETOS LTDA - 000000000064/01 - SERVICOS DE MANUTENCAO PATRIMONIAL REF JUN 2020 - HOSP ITUMBIARA</t>
  </si>
  <si>
    <t>000009989/01</t>
  </si>
  <si>
    <t>SUPRIMAIS SUPRIMENTOS P INFORMATICA LTDA - 000000009989/01 - MATERIAL DE EXPEDIENTE REF JULHO 2020 - HOSP. ITUMBIARA</t>
  </si>
  <si>
    <t>000009988/01</t>
  </si>
  <si>
    <t xml:space="preserve">SUPRIMAIS SUPRIMENTOS P INFORMATICA LTDA - 000000009988/01 - MATERIAL DE MANUTENCAO REF JULHO 2020 - HOSP ITUMBIARA </t>
  </si>
  <si>
    <t>001233781/01</t>
  </si>
  <si>
    <t>CIRURGICA FERNANDES - COMERCIO DE MATERIAIS CIRURGICOS E HOSPITALARES - 000001233781/01 - MATERIAL HOSPITALAR  REF JUL 2020 - HOSP ITUMBIARA</t>
  </si>
  <si>
    <t>001233782/01</t>
  </si>
  <si>
    <t>CIRURGICA FERNADES C.MAT.CIR.SO. LTDA - 000001233782/01 - MATERIAL HOSPITALAR  REF JUL 2020 - HOSP ITUMBIARA</t>
  </si>
  <si>
    <t>001234558/01</t>
  </si>
  <si>
    <t>CIRURGICA FERNADES C.MAT.CIR.SO. LTDA - 000001234558/01 - MATERIAL HOSPITALAR  REF JUL 2020 - HOSP ITUMBIARA</t>
  </si>
  <si>
    <t>000017231/01</t>
  </si>
  <si>
    <t>ATACADAO DAS EMBALAGENS  - 000000017231/01 - MATERIAL HOSPITALAR  REF JUL 2020 - HOSP ITUMBIARA</t>
  </si>
  <si>
    <t>000009991/01</t>
  </si>
  <si>
    <t>SUPRIMAIS SUPRIMENTOS P INFORMATICA LTDA - 000000009991/01 - MATERIAL DE EXPEDIENTE  REF JUL 2020 - HOSP ITUMBIARA</t>
  </si>
  <si>
    <t>000009990/01</t>
  </si>
  <si>
    <t>SUPRIMAIS SUPRIMENTOS P INFORMATICA LTDA - 000000009990/01 - MATERIAL DE EXPEDIENTE  REF JUL 2020 - HOSP ITUMBIARA</t>
  </si>
  <si>
    <t>000087419/01</t>
  </si>
  <si>
    <t>VITTA IND. E COMERCIO DE PROD. HOSP. EIRELI - ME - 000000087419/01 - MATERIAL HOSPITALAR  REF JUL 2020 - HOSP ITUMBIARA</t>
  </si>
  <si>
    <t>000087418/01</t>
  </si>
  <si>
    <t>VITTA IND. E COMERCIO DE PROD. HOSP. EIRELI - ME - 000000087418/01 - MATERIAL DE COPA COZINHA  REF JUL 2020 - HOSP ITUMBIARA</t>
  </si>
  <si>
    <t>000083927/01</t>
  </si>
  <si>
    <t>SULMEDIC COMERCIO DE MEDECAMENTOS EIRELI - 000000083927/01 - MEDICAMENTOS  REF JUL 2020 - HOSP ITUMBIARA</t>
  </si>
  <si>
    <t>000003954/01</t>
  </si>
  <si>
    <t>VIP VIGILÂNCIA INTENSIVA PATRIMONIAL LTDA - EPP - 000000003954/01 - SERVICO DE VIGILANCIA PATRIMONIAL REF. JULHO 2020 - HOSP ITUMBIARA</t>
  </si>
  <si>
    <t>000087450/01</t>
  </si>
  <si>
    <t>VITTA IND. E COMERCIO DE PROD. HOSP. EIRELI - ME - 000000087450/01 - MATERIAL HOSPITALAR  REF JUL 2020 - HOSP ITUMBIARA</t>
  </si>
  <si>
    <t>GENESIS TERCEIRIZAÇÃO E SERVIÇOS LTDA ME</t>
  </si>
  <si>
    <t>GENESIS TERCEIRIZAÇÃO E SERVIÇOS LTDA ME - 000000000389/01 - ALUGUEL DE GERADOR DE ENERGIA POR 30DIAS - HOSP ITUMBIARA</t>
  </si>
  <si>
    <t>000000128210</t>
  </si>
  <si>
    <t>ENCARGOS - 000000000128210 - GRRF - Competência: ago/2020 Per: 3</t>
  </si>
  <si>
    <t>000022760/01</t>
  </si>
  <si>
    <t>PLANISA PLANEJAMENTO E ORGANIZACAO DE INSTITUICOES DE SAUDE LTDA - 000000022760/01 - SERVIÇO DE CONSULTORIA JUL/20 - HOSP. ITUMBIARA</t>
  </si>
  <si>
    <t>VIEIRA &amp; PAULA TRANSPORTES LTDA</t>
  </si>
  <si>
    <t>000001148/01</t>
  </si>
  <si>
    <t>VIEIRA &amp; PAULA TRANSPORTES LTDA - 000000001148/01 - SERVICO DE TRANSPORTE  AGOSTO 2020 - HOSP ITUMBIARA</t>
  </si>
  <si>
    <t>000001147/01</t>
  </si>
  <si>
    <t>VIEIRA &amp; PAULA TRANSPORTES LTDA - 000000001147/01 - SERVICO DE TRANSPORTE  AGOSTO 2020 - HOSP ITUMBIARA</t>
  </si>
  <si>
    <t>000001146/01</t>
  </si>
  <si>
    <t>VIEIRA &amp; PAULA TRANSPORTES LTDA - 000000001146/01 - SERVICO DE TRANSPORTE  AGOSTO 2020 - HOSP ITUMBIARA</t>
  </si>
  <si>
    <t>000001149/01</t>
  </si>
  <si>
    <t>VIEIRA &amp; PAULA TRANSPORTES LTDA - 000000001149/01 - SERVICO DE TRANSPORTE  AGOSTO 2020 - HOSP ITUMBIARA</t>
  </si>
  <si>
    <t>000000128214</t>
  </si>
  <si>
    <t xml:space="preserve">RESCISÕES - 000000000128214 - LIQUIDO DE RESCISÃO - Competência: ago/2020  Períodos:  - LIQUIDO RESCISÃO </t>
  </si>
  <si>
    <t>EVERTON CLEYTON BEGGIATO</t>
  </si>
  <si>
    <t>000000128562</t>
  </si>
  <si>
    <t>EVERTON CLEYTON BEGGIATO - 000000000128562 - SOLICITACAO DE REEMBOLSO  REFERENTE A DESPESAS NA ETAPA DE IMPLANTACAO DO HOSPITAL DE CAMPANHA DE ITUMBIARA NO DIA 230620</t>
  </si>
  <si>
    <t>JULIANA RIBEIRO SILVA</t>
  </si>
  <si>
    <t>000000128563</t>
  </si>
  <si>
    <t>JULIANA RIBEIRO SILVA - 000000000128563 - SOLICITACAO DE REEMBOLSO  REFERENTE A DESPESAS NA ETAPA DE IMPLANTACAO DO HOSPITAL DE CAMPANHA DE ITUMBIARA NO DIA 240620</t>
  </si>
  <si>
    <t>RICARDO BRICIDIO DE SOUZA</t>
  </si>
  <si>
    <t>000000128565</t>
  </si>
  <si>
    <t>RICARDO BRICIDIO DE SOUZA - 000000000128565 - SOLICITACAO DE REEMBOLSO  REFERENTE A DESPESAS NA ETAPA DE IMPLANTACAO DO HOSPITAL DE CAMPANHA DE ITUMBIARA NO PERIODO DE 17/07 A 5/08/20.</t>
  </si>
  <si>
    <t>SONIA BERNANDELLI SANTANA LTDA</t>
  </si>
  <si>
    <t>SONIA BERNANDELLI SANTANA LTDA - 000000000210/01 - MATERIAL HOSPITALAR  REF JUL 2020 - HOSP ITUMBIARA</t>
  </si>
  <si>
    <t>001236505/01</t>
  </si>
  <si>
    <t>CIRURGICA FERNANDES - COMERCIO DE MATERIAIS CIRURGICOS E HOSPITALARES - 000001236505/01 - MATERIAL HOSPITALAR  REF JUL 2020 - HOSP ITUMBIARA</t>
  </si>
  <si>
    <t>000002215/01</t>
  </si>
  <si>
    <t>CCAF COM MEDIC E MAT HOSP EIRELI - ME - 000000002215/01 - MATERIAL HOSPITALAR  REF JUL 2020 - HOSP ITUMBIARA</t>
  </si>
  <si>
    <t>000311989/01</t>
  </si>
  <si>
    <t>RM HOSPITALAR LTDA - 000000311989/01 - MATERIAL HOSPITALAR  REF JUL 2020 - HOSP ITUMBIARA</t>
  </si>
  <si>
    <t>MORAES E ANDRADE PRODUTOS ODONTOLOGICOS EIRELI</t>
  </si>
  <si>
    <t>MORAES E ANDRADE PRODUTOS ODONTOLOGICOS EIRELI - 000000000374/01 - MATERIAL HOSPITALAR  REF JUL 2020 - HOSP ITUMBIARA</t>
  </si>
  <si>
    <t>CIENTIFICA MEDICA HOSPITALAR LTDA - 000000125560/01 - MEDICAMENTOS  REF JUL 2020 - HOSP ITUMBIARA</t>
  </si>
  <si>
    <t>VASCONCELOS E RIBEIRO EIRELI</t>
  </si>
  <si>
    <t>000084796/01</t>
  </si>
  <si>
    <t>VASCONCELOS E RIBEIRO EIRELI - 000000084796/01 - MATERIAL COPA COZINHA REF JUL 2020 - HOSP ITUMBIARA</t>
  </si>
  <si>
    <t>BDP - BRASIL DISTRIBUIDORA DE PRODUTOS OPME EIRELI - 000000004328/01 - MATERIAL HOSPITALAR  REF JUL 2020 - HOSP ITUMBIARA</t>
  </si>
  <si>
    <t xml:space="preserve">OXYNOBRE GASES INDUSTRIAIS </t>
  </si>
  <si>
    <t>000014336/01</t>
  </si>
  <si>
    <t xml:space="preserve">OXYNOBRE GASES INDUSTRIAIS  - 000000014336/01 - GASES MEDICINAIS REF JULHO 2020 - HOSPITAL DE  ITUMBIARA </t>
  </si>
  <si>
    <t>000014341/01</t>
  </si>
  <si>
    <t xml:space="preserve">OXYNOBRE GASES INDUSTRIAIS  - 000000014341/01 - GASES MEDICINAIS REF JULHO 2020 - HOSPITAL DE  ITUMBIARA </t>
  </si>
  <si>
    <t>000014337/01</t>
  </si>
  <si>
    <t xml:space="preserve">OXYNOBRE GASES INDUSTRIAIS  - 000000014337/01 - GASES MEDICINAIS REF JULHO 2020 - HOSPITAL DE  ITUMBIARA </t>
  </si>
  <si>
    <t>BARROS SOCIEDADE DE ADVOGADOS SS</t>
  </si>
  <si>
    <t>BARROS SOCIEDADE DE ADVOGADOS SS - 000000000054/01 - SERVIÇOS ADVOCATICIOS JUL/2020 - ITUMBIARA</t>
  </si>
  <si>
    <t>000000129606</t>
  </si>
  <si>
    <t xml:space="preserve">FOLHAS - 000000000129606 - LIQUIDO SALARIAL - Competência: ago/2020  Períodos: 3 - LIQUIDO SALARIAL </t>
  </si>
  <si>
    <t>000087497/01</t>
  </si>
  <si>
    <t>VITTA IND. E COMERCIO DE PROD. HOSP. EIRELI - ME - 000000087497/01 - AQUISICAO DE IPHONE 8 JULHO 2020 - HOSP ITUMBIARA</t>
  </si>
  <si>
    <t>SUPRIMAIS SUPRIMENTOS P INFORMATICA LTDA - 000000010005/01 - MATERIAL DE EXPEDIENTE  REF JUL 2020 - HOSP ITUMBIARA</t>
  </si>
  <si>
    <t>000007650/01</t>
  </si>
  <si>
    <t>PREMIUM HOSPITALAR EIRELI - ME - 000000007650/01 - MATERIAL HOSPITALAR  REF JUL 2020 - HOSP ITUMBIARA</t>
  </si>
  <si>
    <t>SUPRIMAIS SUPRIMENTOS P INFORMATICA LTDA - 000000010007/01 - MATERIAL DE EXPEDIENTE  REF JUL 2020 - HOSP ITUMBIARA</t>
  </si>
  <si>
    <t>000125803/01</t>
  </si>
  <si>
    <t>CIENTIFICA MEDICA HOSPITALAR LTDA - 000000125803/01 - MATERIAL HOSPITALAR  REF JUL 2020 - HOSP ITUMBIARA</t>
  </si>
  <si>
    <t>000312061/01</t>
  </si>
  <si>
    <t>RM HOSPITALAR LTDA - 000000312061/01 - MATERIAL HOSPITALAR  REF JUL 2020 - HOSP ITUMBIARA</t>
  </si>
  <si>
    <t>000022059/01</t>
  </si>
  <si>
    <t>ELLO DISTRIBUICAO LTDA - MATRIZ - 000000022059/01 - MATERIAL HOSPITALAR  REF JUL 2020 - HOSP ITUMBIARA</t>
  </si>
  <si>
    <t>000125938/01</t>
  </si>
  <si>
    <t>DISTRIB BRASIL COML PROD MED HOSP LTDA - 000000125938/01 - MATERIAL HOSPITALAR  REF JUL 2020 - HOSP ITUMBIARA</t>
  </si>
  <si>
    <t>000071646/01</t>
  </si>
  <si>
    <t>MEDCOM COM. DE MEDICAMENTOS HOSP. LTDA - 000000071646/01 - MATERIAL HOSPITALAR  REF JUL 2020 - HOSP ITUMBIARA</t>
  </si>
  <si>
    <t>000088964/01</t>
  </si>
  <si>
    <t>SUPERMEDICA DISTRIBUIDORA HOSPITALAR EIRELI - 000000088964/01 - MATERIAL HOSPITALAR  REF JUL 2020 - HOSP ITUMBIARA</t>
  </si>
  <si>
    <t>APOLO MATERIAIS PARA ESCRITORIO LTDA</t>
  </si>
  <si>
    <t>APOLO MATERIAIS PARA ESCRITORIO LTDA - 000000014825/01 - MATERIAL DE EXPEDIENTE REF JULHO 2020 - HOSP ITUMBIARA</t>
  </si>
  <si>
    <t>000014385/01</t>
  </si>
  <si>
    <t xml:space="preserve">OXYNOBRE GASES INDUSTRIAIS  - 000000014385/01 - GASES MEDICINAIS REF JULHO 2020 - HOSPITAL DE  ITUMBIARA </t>
  </si>
  <si>
    <t xml:space="preserve">OXYNOBRE GASES INDUSTRIAIS  - 000000014412/01 - GASES MEDICINAIS REF JULHO 2020 - HOSPITAL DE  ITUMBIARA </t>
  </si>
  <si>
    <t>000014429/01</t>
  </si>
  <si>
    <t xml:space="preserve">OXYNOBRE GASES INDUSTRIAIS  - 000000014429/01 - GASES MEDICINAIS REF JULHO 2020 - HOSPITAL DE  ITUMBIARA </t>
  </si>
  <si>
    <t>7.05.06.04</t>
  </si>
  <si>
    <t>TELEFONE</t>
  </si>
  <si>
    <t>000000939252</t>
  </si>
  <si>
    <t>ALGAR TELECOM S/A - 000000000939252 - TELEFONE JUL/2020 - HOSP ITUMBIARA</t>
  </si>
  <si>
    <t>000000036427</t>
  </si>
  <si>
    <t>ALGAR TELECOM S/A - 000000000036427 - TELEFONE JUL/2020 - HOSP ITUMBIARA</t>
  </si>
  <si>
    <t>JOSÉ WALTER ALVES DE OLIVEIRA JÚNIOR - ME</t>
  </si>
  <si>
    <t>JOSÉ WALTER ALVES DE OLIVEIRA JÚNIOR - ME - 000000000230/01 - SERVIÇO DE CONSULTORIA JUL/2020 - HOSP ITUMBIARA</t>
  </si>
  <si>
    <t>000000260/01</t>
  </si>
  <si>
    <t>MEDIALL BRASIL GESTAO EM SAUDE LTDA - 000000000260/01 - SERVIÇOS MEDICOS JUN/2020 - ITUMBIARA</t>
  </si>
  <si>
    <t>000000262/01</t>
  </si>
  <si>
    <t>MEDIALL BRASIL GESTAO EM SAUDE LTDA - 000000000262/01 - SERVIÇOS MEDICOS JUL/2020 - ITUMBIARA</t>
  </si>
  <si>
    <t>000126030/01</t>
  </si>
  <si>
    <t>CIENTIFICA MEDICA HOSPITALAR LTDA - 000000126030/01 - MATERIAL HOSPITALAR  REF JUL 2020 - HOSP ITUMBIARA</t>
  </si>
  <si>
    <t>000089312/01</t>
  </si>
  <si>
    <t>SUPERMEDICA DISTRIBUIDORA HOSPITALAR EIRELI - 000000089312/01 - MATERIAL HOSPITALAR  REF JUL 2020 - HOSP ITUMBIARA</t>
  </si>
  <si>
    <t>HIGIPAPER DISTRIBUIDORA E COMERCIO LTDA - EPP</t>
  </si>
  <si>
    <t>000043925/01</t>
  </si>
  <si>
    <t>HIGIPAPER DISTRIBUIDORA E COMERCIO LTDA - EPP - 000000043925/01 - MATERIAL DE LIMPEZA  REF JUL 2020 - HOSP ITUMBIARA</t>
  </si>
  <si>
    <t>000126143/01</t>
  </si>
  <si>
    <t>CIENTIFICA MEDICA HOSPITALAR LTDA - 000000126143/01 - MATERIAL HOSPITALAR  REF JUL 2020 - HOSP ITUMBIARA</t>
  </si>
  <si>
    <t>000086987/01</t>
  </si>
  <si>
    <t>SUPERMEDICA DISTRIBUIDORA HOSPITALAR EIRELI - 000000086987/01 - MATERIAL HOSPITALAR  REF JUL 2020 - HOSP ITUMBIARA</t>
  </si>
  <si>
    <t>000126245/01</t>
  </si>
  <si>
    <t>DISTRIB BRASIL COML PROD MED HOSP LTDA - 000000126245/01 - MATERIAL HOSPITALAR  REF JUL 2020 - HOSP ITUMBIARA</t>
  </si>
  <si>
    <t>000899734/01</t>
  </si>
  <si>
    <t>HOSPFAR IND E COM DE PROD HOSP SA - 000000899734/01 - MATERIAL HOSPITALAR  REF JUL 2020 - HOSP ITUMBIARA</t>
  </si>
  <si>
    <t xml:space="preserve">RIC&amp;AND DISTRIBUIÇÃO E COMÉRCIO MATERIAIS HOSPITALARES LTDA - 000000000055/01 - MOVEIS E UTENSILIOS REF JULHO 2020 - HOSP ITUMBIARA </t>
  </si>
  <si>
    <t>000014472/01</t>
  </si>
  <si>
    <t xml:space="preserve">OXYNOBRE GASES INDUSTRIAIS  - 000000014472/01 - GASES MEDICINAIS REF JULHO 2020 - HOSPITAL DE  ITUMBIARA </t>
  </si>
  <si>
    <t xml:space="preserve">OXYNOBRE GASES INDUSTRIAIS  - 000000014473/01 - GASES MEDICINAIS REF JULHO 2020 - HOSPITAL DE  ITUMBIARA </t>
  </si>
  <si>
    <t>000000128318</t>
  </si>
  <si>
    <t>ENCARGOS - 000000000128318 - INSS A PAGAR - Competência: jul/2020- INSS A PAGAR</t>
  </si>
  <si>
    <t>000000014938</t>
  </si>
  <si>
    <t>ENCARGOS - 000000000014938 - IR FORNECEDOR JUL/2020 - ITUMBIARA</t>
  </si>
  <si>
    <t>000000014939</t>
  </si>
  <si>
    <t>IMPOSTOS - 000000000014939 - IR FORNECEDOR JUL/2020 - ITUMBIARA</t>
  </si>
  <si>
    <t>000000014940</t>
  </si>
  <si>
    <t>IMPOSTOS - 000000000014940 - IR FORNECEDOR JUL/2020 - ITUMBIARA</t>
  </si>
  <si>
    <t>000000014941</t>
  </si>
  <si>
    <t>IMPOSTOS - 000000000014941 - IR FORNECEDOR JUL/2020 - ITUMBIARA</t>
  </si>
  <si>
    <t>000000014942</t>
  </si>
  <si>
    <t>IMPOSTOS - 000000000014942 - IR FORNECEDOR JUL/2020 - ITUMBIARA</t>
  </si>
  <si>
    <t>000000015031</t>
  </si>
  <si>
    <t>IMPOSTOS - 000000000015031 - PCC REFERENTE JUL/2020 - HOSP ITUMBIARA</t>
  </si>
  <si>
    <t>87072020001</t>
  </si>
  <si>
    <t>IMPOSTOS - 87072020001 - INSS FORN CDS SERVICOS NF 517 E 527 - JUL/2020 - HOSP. ITUMBIARA</t>
  </si>
  <si>
    <t>87072020002</t>
  </si>
  <si>
    <t>IMPOSTOS - 87072020002 - INSS FORN CDS SERVICOS NF 517 E 527 - JUL/2020 - HOSP. ITUMBIARA</t>
  </si>
  <si>
    <t>88072020001</t>
  </si>
  <si>
    <t>IMPOSTOS - 88072020001 - INSS FORN CROMEL NF 130 - JUL/2020 - HOSP. ITUMBIARA</t>
  </si>
  <si>
    <t>89072020001</t>
  </si>
  <si>
    <t>IMPOSTOS - 89072020001 - INSS FORN VIP VILANCIA NF 3927 E 3954 - JUL/2020 - HOSP. ITUMBIARA</t>
  </si>
  <si>
    <t>89072020002</t>
  </si>
  <si>
    <t>IMPOSTOS - 89072020002 - INSS FORN VIP VILANCIA NF 3927 E 3954 - JUL/2020 - HOSP. ITUMBIARA</t>
  </si>
  <si>
    <t>90072020001</t>
  </si>
  <si>
    <t>IMPOSTOS - 90072020001 - INSS FORN GERATRIZ NF 64 - JUL/2020 - HOSP. ITUMBIARA</t>
  </si>
  <si>
    <t>91072020001</t>
  </si>
  <si>
    <t>IMPOSTOS - 91072020001 - INSS FORN JLAVIN NF 590 - JUL/2020 - HOSP. ITUMBIARA</t>
  </si>
  <si>
    <t>000001929/01</t>
  </si>
  <si>
    <t xml:space="preserve">BAHIALAV LAVANDERIA HOSPITALAR LTDA.  - 000000001929/01 - SERVICO DE LAVANDERIA JULHO 2020  - HOSPITAL ITUMBIARA </t>
  </si>
  <si>
    <t>000000130682</t>
  </si>
  <si>
    <t>RICARDO BRICIDIO DE SOUZA - 000000000130682 - REEMBOLSO DE DESPESAS REALIZADAS NO PERÍODO DE 22/07 A 11/08/2020</t>
  </si>
  <si>
    <t>INNOVAR PRODUTOS HOSPITALARES LTDA EPP - 000000002585/01 - DIETAS ENTERAL JULHO 2020 - HOSP ITUMBIARA</t>
  </si>
  <si>
    <t>000002258/01</t>
  </si>
  <si>
    <t>CCAF COM MEDIC E MAT HOSP EIRELI - ME - 000000002258/01 - MATERIAL HOSPITALAR  REF JUL 2020 - HOSP ITUMBIARA</t>
  </si>
  <si>
    <t>000001981/01</t>
  </si>
  <si>
    <t>OLIMPO COM E SERV EIRELI - ME - 000000001981/01 - MATERIAL HOSPITALAR  REF JUL 2020 - HOSP ITUMBIARA</t>
  </si>
  <si>
    <t>000000130756</t>
  </si>
  <si>
    <t>ENCARGOS - 000000000130756 - GRRF - Competência: ago/2020 Per: 3</t>
  </si>
  <si>
    <t>MAURICIO KEDE FLOR</t>
  </si>
  <si>
    <t xml:space="preserve">MAURICIO KEDE FLOR - 000000000101/01 - SERVICO DE ELABORACAO DE PROJETO EXECUTIVO REF AGOSTO 2020 -  HOSPITAL DE ITUMBIARA </t>
  </si>
  <si>
    <t>000074908/01</t>
  </si>
  <si>
    <t xml:space="preserve">BRAZMIX COMERCIO VAREJISTA E ATACADISTA - 000000074908/01 - MEDICAMENTO REF AGOSTO 2020 - ITUMBIARA </t>
  </si>
  <si>
    <t>000034864/01</t>
  </si>
  <si>
    <t>ASTHAMED COM PROD EQUIP HOSP EIRELI - EPP - 000000034864/01 - MEDICAMENTOS (CAF 07/2020) - ITUMBIARA</t>
  </si>
  <si>
    <t>000000475/01</t>
  </si>
  <si>
    <t>BENENUTRI COMERCIAL LTDA - 000000000475/01 - MEDICAMENTOS REF JUL 2020 - HOSP ITUMBIARA</t>
  </si>
  <si>
    <t>001239541/01</t>
  </si>
  <si>
    <t>CIRURGICA FERNANDES - COMERCIO DE MATERIAIS CIRURGICOS E HOSPITALARES - 000001239541/01 - MATERIAL HOSPITALAR  REF JUL 2020 - HOSP ITUMBIARA</t>
  </si>
  <si>
    <t>000014387/01</t>
  </si>
  <si>
    <t>HOSPDROGAS COMERCIO DE PRODUTOS HOSPITALARES LTDA - 000000014387/01 - MATERIAL HOSPITALAR  REF JUL 2020 - HOSP ITUMBIARA</t>
  </si>
  <si>
    <t>000001967/01</t>
  </si>
  <si>
    <t>OLIMPO COM E SERV EIRELI - ME - 000000001967/01 - MATERIAL HOSPITALAR  REF JUL 2020 - HOSP ITUMBIARA</t>
  </si>
  <si>
    <t>000089578/01</t>
  </si>
  <si>
    <t>SUPERMEDICA DISTRIBUIDORA HOSPITALAR EIRELI - 000000089578/01 - MATERIAL HOSPITALAR  REF JUL 2020 - HOSP ITUMBIARA</t>
  </si>
  <si>
    <t>002681043/01</t>
  </si>
  <si>
    <t>CRISTALIA PRODUTOS QUIMICOS FARMACEUTICOS LTDA - 000002681043/01 - MEDICAMENTOS  REF JUL 2020 - HOSP ITUMBIARA</t>
  </si>
  <si>
    <t>000072675/01</t>
  </si>
  <si>
    <t>MEDCOM COM. DE MEDICAMENTOS HOSP. LTDA - 000000072675/01 - MEDICAMENTOS  REF JUL 2020 - HOSP ITUMBIARA</t>
  </si>
  <si>
    <t>DEAL VITAL COMERCIO DE MATERIAL CIRURGICO E HOSP LTDA</t>
  </si>
  <si>
    <t>000000147/01</t>
  </si>
  <si>
    <t xml:space="preserve">DEAL VITAL COMERCIO DE MATERIAL CIRURGICO E HOSP LTDA - 000000000147/01 - MATERIAL MEDICO REF JULHO 2020 - HOSPITAL DE  ITUMBIARA </t>
  </si>
  <si>
    <t>000014526/01</t>
  </si>
  <si>
    <t xml:space="preserve">OXYNOBRE GASES INDUSTRIAIS  - 000000014526/01 - GASES MEDICINAIS REF JULHO 2020 - HOSPITAL DE  ITUMBIARA </t>
  </si>
  <si>
    <t>SEBASTIAO AZEVEDO JUNIOR - EPP</t>
  </si>
  <si>
    <t xml:space="preserve">SEBASTIAO AZEVEDO JUNIOR - EPP - 000000000008/01 - FORNECIMENTO DE REFEICOES  REF JULHO 2020 - HOSPITAL DE ITUMBIARA </t>
  </si>
  <si>
    <t>000502854/01</t>
  </si>
  <si>
    <t xml:space="preserve">WERBRAN DISTRIBUIDORA DE MEDICMANETOS LTDA - 000000502854/01 - MEDICAMENTOS REF AGOSTO 2020 - HOSPITAL DE ITUMBIARA </t>
  </si>
  <si>
    <t>000000066/01</t>
  </si>
  <si>
    <t xml:space="preserve">RIC&amp;AND DISTRIBUIÇÃO E COMÉRCIO MATERIAIS HOSPITALARES LTDA - 000000000066/01 - COMPRA DE CARRO CURATIVO / MESA DE MAYO PINTADA COM BANDEJA / JARRA DE INOX COM TAMPA - REF  AGOSTO 2020 - ITUMPIARA </t>
  </si>
  <si>
    <t>000021323/01</t>
  </si>
  <si>
    <t xml:space="preserve">INCINERA TRATAMENTO DE RESIDUOS LTDA - 000000021323/01 - SERVICO DE COLETA E TRATAMENTO DE RESIDUOS REF JULHO 2020 - HOSPITAL DE ITUMBIARA </t>
  </si>
  <si>
    <t>000983434/01</t>
  </si>
  <si>
    <t>MEDICAMENTAL DISTRIBUIDORA LTDA - 000000983434/01 - MEDICAMENTOS   REF JUL 2020 - HOSP ITUMBIARA</t>
  </si>
  <si>
    <t>FUNDO FIXO ITUMBIARA (CARTAO PRE PAGO)</t>
  </si>
  <si>
    <t>000000130691</t>
  </si>
  <si>
    <t xml:space="preserve">EDENRED SOLUCOES DE PAGAMENTOS HYLA S.A. - 000000000130691 - PRESTAÇÃO DE CONTAS DO FUNDO FIXO _CARTÃO </t>
  </si>
  <si>
    <t>7.05.05.16</t>
  </si>
  <si>
    <t>DESPESAS COM FUNERAL</t>
  </si>
  <si>
    <t>000005126/01</t>
  </si>
  <si>
    <t>NUTRIÇÃO E VIDA DIETAS ENTERAIS LTDA ME - 000000005126/01 - DIETAS PARENTERAL E ENTERAL REF JUL 2020 - HOSP ITUMBIARA</t>
  </si>
  <si>
    <t>000032792/01</t>
  </si>
  <si>
    <t>ONCOTECH HOSPITALAR COMERCIO DE MEDICAMENTOS LTDA - 000000032792/01 - MEDICAMENTOS  REF JULHO 2020 - HOSP ITUMBIARA</t>
  </si>
  <si>
    <t>000900273/01</t>
  </si>
  <si>
    <t>HOSPFAR IND E COM DE PROD HOSP SA - 000000900273/01 - MEDICAMENTOS REF JULHO 2020 - HOSP ITUMBIARA</t>
  </si>
  <si>
    <t>000014593/01</t>
  </si>
  <si>
    <t xml:space="preserve">OXYNOBRE GASES INDUSTRIAIS  - 000000014593/01 - GASES MEDICINAIS REF JULHO 2020 - HOSPITAL DE  ITUMBIARA </t>
  </si>
  <si>
    <t>000000864/01</t>
  </si>
  <si>
    <t xml:space="preserve">MARALUCIA DO CARMO VENTURA MAROSTICA 07733342899  - 000000000864/01 - MATERIAL MEDICO REF JULHO 2020  - HOSPITAL DE  ITUMBIARA </t>
  </si>
  <si>
    <t xml:space="preserve">RIC&amp;AND DISTRIBUIÇÃO E COMÉRCIO MATERIAIS HOSPITALARES LTDA - 000000000058/01 - MATERIAL MEDICO REF JULHO 2020 - HOSPITAL DE  ITUMBIARA </t>
  </si>
  <si>
    <t>000040584/01</t>
  </si>
  <si>
    <t xml:space="preserve">DMI MATERIAL MEDICO HOSPITALAR LTDA - 000000040584/01 - MATERIAL MEDICO REF JULHO 2020 - HOSPITAL DE  ITUMBIARA </t>
  </si>
  <si>
    <t>NANA CARE COMERCIAL LTDA</t>
  </si>
  <si>
    <t>000001069/01</t>
  </si>
  <si>
    <t xml:space="preserve">NANA CARE COMERCIAL LTDA - 000000001069/01 - MATERIAL MEDICO REF JULHO 2020 - HOSP ITUMBIARA </t>
  </si>
  <si>
    <t>000000130798</t>
  </si>
  <si>
    <t xml:space="preserve">RESCISÕES - 000000000130798 - LIQUIDO DE RESCISÃO - Competência: ago/2020  Períodos:  - LIQUIDO RESCISÃO </t>
  </si>
  <si>
    <t>000001581/01</t>
  </si>
  <si>
    <t xml:space="preserve">TRIADE HEALT COMERCIO DE PRODUTOS HOSPITALARES LTDA - 000000001581/01 - MATERIAL HOSPITALAR REF AGOSTO 2020 - HOSPITAL DE ITUMBIARA </t>
  </si>
  <si>
    <t>CRITICALMED PRODUTOS MEDICO HOSPITALAR LTDA</t>
  </si>
  <si>
    <t>000018932/01</t>
  </si>
  <si>
    <t xml:space="preserve">CRITICALMED PRODUTOS MEDICO HOSPITALAR LTDA - 000000018932/01 - MATERIAL HOSPITALAR REF AGOSTO 2020 - HOSPITAL DE ITUMBIARA </t>
  </si>
  <si>
    <t xml:space="preserve">J R TRANSPORTES </t>
  </si>
  <si>
    <t xml:space="preserve">J R TRANSPORTES  - 000000000002/01 - SERVICO DE TRANSPORTE DE PESSOAL REF AGOSTO 2020 - HOSPITAL ITUMBIARA </t>
  </si>
  <si>
    <t>000012841/01</t>
  </si>
  <si>
    <t>NOVA HOSPITALAR COMERCIAL E IMPORTADORA EIRELI ME - 000000012841/01 - MATERIAIS HOSPITALARES 08/2020 - HOSP ITUMBIARA</t>
  </si>
  <si>
    <t>000312642/01</t>
  </si>
  <si>
    <t>RM HOSPITALAR LTDA - 000000312642/01 - MATERIAIS HOSPITALARES 08/2020 - HOSP ITUMBIARA</t>
  </si>
  <si>
    <t>000312640/01</t>
  </si>
  <si>
    <t>RM HOSPITALAR LTDA - 000000312640/01 - MATERIAIS HOSPITALARES 08/2020 - HOSP ITUMBIARA</t>
  </si>
  <si>
    <t>LONGMED PRODUTOS MEDICO - HOSPITALARES LTDA - EPP</t>
  </si>
  <si>
    <t>000002979/01</t>
  </si>
  <si>
    <t xml:space="preserve">LONGMED PRODUTOS MEDICO - HOSPITALARES LTDA - EPP - 000000002979/01 - MEDICAMNETOS REF AGOSTO 2020 - HOSPITAL DE ITUMBIARA </t>
  </si>
  <si>
    <t>000021175/01</t>
  </si>
  <si>
    <t xml:space="preserve">LIVRARIA E PAPELARIA MODELO - 000000021175/01 - MATERIAL DE EXPEDIENTE REF AGOSTO 2020 - HOSPITAL DE ITUMBIARA </t>
  </si>
  <si>
    <t>000126543/01</t>
  </si>
  <si>
    <t xml:space="preserve">DISTRIB BRASIL COML PROD MED HOSP LTDA - 000000126543/01 - MEDICAMENTOS REF AGOSTO 2020 - HOSPITAL DE ITUMBIARA </t>
  </si>
  <si>
    <t>000073385/01</t>
  </si>
  <si>
    <t xml:space="preserve">MEDCOM COM. DE MEDICAMENTOS HOSP. LTDA - 000000073385/01 - MEDICAMENTOS REF AGOSTO 2020 - HOSPITAL DE ITUMBIARA </t>
  </si>
  <si>
    <t>000127121/01</t>
  </si>
  <si>
    <t xml:space="preserve">CIENTIFICA MEDICA HOSPITALAR LTDA - 000000127121/01 - MEDICAMENTOS REF AGOSTO 2020 - HOSPITAL DE ITUMBIARA </t>
  </si>
  <si>
    <t>DENTAL OTTONAVES PRODUTOS E EQUIPAMENTOS ODONTOLOGICOS</t>
  </si>
  <si>
    <t>000043043/01</t>
  </si>
  <si>
    <t xml:space="preserve">DENTAL OTTONAVES PRODUTOS E EQUIPAMENTOS ODONTOLOGICOS - 000000043043/01 - MATERIAKL HOSPITALAR REF AGOSTO 2020 - HOSPITAL DE ITUMBIARA </t>
  </si>
  <si>
    <t>002686640/01</t>
  </si>
  <si>
    <t xml:space="preserve">CRISTALIA PRODUTOS QUIMICOS FARMACEUTICOS LTDA - 000002686640/01 - MEDICAMENTOS REF AGOSTO 2020 - HOSPITAL DE ITUMBIARA </t>
  </si>
  <si>
    <t xml:space="preserve">OXYNOBRE GASES INDUSTRIAIS  - 000000014604/01 - GASES MEDICINAIS REF AGOSTO 2020 - HOSPITAL DE ITUMBIARA </t>
  </si>
  <si>
    <t xml:space="preserve">OREGON FARMACEUTICA LTDA </t>
  </si>
  <si>
    <t>000028425/01</t>
  </si>
  <si>
    <t xml:space="preserve">OREGON FARMACEUTICA LTDA  - 000000028425/01 - MEDICAMENTOS REF AGOSTO 2020 - HOSPITAL DE ITUMBIARA </t>
  </si>
  <si>
    <t>000073665/01</t>
  </si>
  <si>
    <t xml:space="preserve">MEDCOM COM. DE MEDICAMENTOS HOSP. LTDA - 000000073665/01 - MEDICAMENTOS REF AGOSTO 2020 - HOSPITAL DE ITUMBIARA </t>
  </si>
  <si>
    <t>000312977/01</t>
  </si>
  <si>
    <t xml:space="preserve">RM HOSPITALAR LTDA - 000000312977/01 - MEDICAMENTOS REF AGOSTO 2020 - HOSPITAL DE ITUMBIARA </t>
  </si>
  <si>
    <t>000043845/01</t>
  </si>
  <si>
    <t xml:space="preserve">PRO-SAUDE DISTRIB DE MEDICAMENTOS EIRELI - 000000043845/01 - MEDICAMENTOS REF AGOSTO 2020 - HOSPITAL DE ITUMBIARA </t>
  </si>
  <si>
    <t>000043830/01</t>
  </si>
  <si>
    <t xml:space="preserve">PRO-SAUDE DISTRIB DE MEDICAMENTOS EIRELI - 000000043830/01 - MATERIAL HOSPITALAR REF AGOSTO 2020 - HOSPITAL DE ITUMBIARA </t>
  </si>
  <si>
    <t>000073662/01</t>
  </si>
  <si>
    <t xml:space="preserve">MEDCOM COM. DE MEDICAMENTOS HOSP. LTDA - 000000073662/01 - MEDICAMENTOS REF AGOSTO 2020 - HOSPITAL DE ITUMBIARA </t>
  </si>
  <si>
    <t>000066560/01</t>
  </si>
  <si>
    <t xml:space="preserve">DE PAULI COM.REPR.IMPORT.EXPORT. LTDA - 000000066560/01 - MATERIAL HOSPITALAR REF AGOSTO 2020  - HOSPITAL DE ITUMBIARA </t>
  </si>
  <si>
    <t>000066559/01</t>
  </si>
  <si>
    <t xml:space="preserve">DE PAULI COM.REPR.IMPORT.EXPORT. LTDA - 000000066559/01 - MATERIAL HOSPITALAR REF AGOSTO 2020  - HOSPITAL DE ITUMBIARA </t>
  </si>
  <si>
    <t>000014886/01</t>
  </si>
  <si>
    <t xml:space="preserve">APOLO MATERIAIS PARA ESCRITORIO LTDA - 000000014886/01 - MATERIAL DE EXPEDIENTE REF AGOSTO 2020 - HOSPITAL DE ITUMBIARA </t>
  </si>
  <si>
    <t>000089973/01</t>
  </si>
  <si>
    <t xml:space="preserve">SUPERMEDICA DISTRIBUIDORA HOSPITALAR EIRELI - 000000089973/01 - MEDICAMENTOS REF JULHO 2020 - HOSPITAL DE ITUMBIARA </t>
  </si>
  <si>
    <t>000312972/01</t>
  </si>
  <si>
    <t xml:space="preserve">RM HOSPITALAR LTDA - 000000312972/01 - MEDICAMENTOS REF AGOSTO 2020 -  HOSPITAL DE ITUMBIARA </t>
  </si>
  <si>
    <t>INSTITUTO DE HEMOTERAPIA DE ITUMBIARA</t>
  </si>
  <si>
    <t>000000522/01</t>
  </si>
  <si>
    <t xml:space="preserve">CLIMEC - 000000000522/01 - SERVICOS DE HEMOCOMPONENTES 7 UNIDADES DE CONCENTRADO DE HEMACIAS REF AGOSTO 2020 - HOSPITAL DE ITUMBIARA </t>
  </si>
  <si>
    <t>000000010/01</t>
  </si>
  <si>
    <t xml:space="preserve">SEBASTIAO AZEVEDO JUNIOR - EPP - 000000000010/01 - FORNECIMENTO DE REFEICOES  REF AGOSTO  2020 - HOSPITAL DE ITUMBIARA </t>
  </si>
  <si>
    <t>000003999/01</t>
  </si>
  <si>
    <t xml:space="preserve">ELEVAR COMERCIO E ASSISTENCIA TECNICA DE ELEVADORES LTDA - 000000003999/01 - SERVIÇOS DE MANUTENÇÃO DE ELEVADORES JUL/2020 - HOSP ITUMBIARA </t>
  </si>
  <si>
    <t>000028606/01</t>
  </si>
  <si>
    <t xml:space="preserve">TOP SERVICE SERVICOS E SISTEMAS S/A - 000000028606/01 - SERVICO DE LIMPEZA E HIGIENIZACAO REF JUNHO 2020  -  HOSPITAL DE ITUMBIARA </t>
  </si>
  <si>
    <t>000028605/01</t>
  </si>
  <si>
    <t xml:space="preserve">TOP SERVICE SERVICOS E SISTEMAS S/A - 000000028605/01 - SERVICO DE LIMPEZA E HIGIENIZACAO REF JUNHO 2020  -  HOSPITAL DE ITUMBIARA </t>
  </si>
  <si>
    <t>PROGUARDA VIGILANCIA E SEGURANÇA LTDA</t>
  </si>
  <si>
    <t>000032689/01</t>
  </si>
  <si>
    <t>PROGUARDA VIGILANCIA E SEGURANÇA LTDA - 000000032689/01 - SEGURANÇA DE VIGILANCIA 18/07 A 31/07 - HOSP GUARAPIRANGA</t>
  </si>
  <si>
    <t>000986960/01</t>
  </si>
  <si>
    <t xml:space="preserve">MEDICAMENTAL DISTRIBUIDORA LTDA - 000000986960/01 - MEDICAMENTOS REF AGOSTO 2020 - HOSPITAL ITUMBIARA </t>
  </si>
  <si>
    <t>000000132491</t>
  </si>
  <si>
    <t xml:space="preserve">EDENRED SOLUCOES DE PAGAMENTOS HYLA S.A. - 000000000132491 - REEMBOLSO A FUNDO FIXO </t>
  </si>
  <si>
    <t>000000132014</t>
  </si>
  <si>
    <t xml:space="preserve">EDENRED SOLUCOES DE PAGAMENTOS HYLA S.A. - 000000000132014 - PRESTAÇÃO DE CONTAS DO FUNDO FIXO _CARTÃO </t>
  </si>
  <si>
    <t>025082020/01</t>
  </si>
  <si>
    <t>CORPO DE BOMBEIROS DE ITUMBIARA - 000025082020/01 - TAXA DE ANALISE DE CORPO DE BOMBEIROS NOVO PROJETO AGOSTO 2020 - HOSP ITUMBIARA</t>
  </si>
  <si>
    <t>000014670/01</t>
  </si>
  <si>
    <t xml:space="preserve">OXYNOBRE GASES INDUSTRIAIS  - 000000014670/01 - GASES MEDICINAIS REF AGOSTO 2020 - HOSPITAL DE ITUMBIARA </t>
  </si>
  <si>
    <t>000014647/01</t>
  </si>
  <si>
    <t>OXYNOBRE GASES INDUSTRIAIS  - 000000014647/01 - GASES MEDICINAIS REF AGOSTO 2020 - HOSPITAL ITUMBIARA</t>
  </si>
  <si>
    <t>000002274/01</t>
  </si>
  <si>
    <t>CCAF COM MEDIC E MAT HOSP EIRELI - ME - 000000002274/01 - MATERIAL MEDICO HOSPITALAR REF AGOSTO 2020 - HOSPITAL ITUMBIARA</t>
  </si>
  <si>
    <t>000002017/01</t>
  </si>
  <si>
    <t>OLIMPO COM E SERV EIRELI - ME - 000000002017/01 - MATERIAL MEDICO HOSPITALAR REF AGOSTO 2020 - HOSPITAL ITUMBIARA</t>
  </si>
  <si>
    <t>000010040/01</t>
  </si>
  <si>
    <t>SUPRIMAIS SUPRIMENTOS P INFORMATICA LTDA - 000000010040/01 - MATERIAL DE EXPEDIENTE REF AGOSTO 2020 - HOSPITAL ITUMBIARA</t>
  </si>
  <si>
    <t>000127462/01</t>
  </si>
  <si>
    <t>CIENTIFICA MEDICA HOSPITALAR LTDA - 000000127462/01 - MATERIAL MEDICO HOSPITALAR REF AGOSTO 2020 -  HOSPITAL ITUMBIARA</t>
  </si>
  <si>
    <t>RIC&amp;AND DISTRIBUIÇÃO E COMÉRCIO MATERIAIS HOSPITALARES LTDA - 000000000063/01 - BENS DE PEQUENOS VALORES REF AGOSTO 2020 - HOSPITAL ITUMBIARA</t>
  </si>
  <si>
    <t>000090449/01</t>
  </si>
  <si>
    <t>SUPERMEDICA DISTRIBUIDORA HOSPITALAR EIRELI - 000000090449/01 - MATERIAL MEDICO HOSPITALAR REF AGOSTO 2020 - HOSPITAL ITUMBIARA</t>
  </si>
  <si>
    <t>000014692/01</t>
  </si>
  <si>
    <t>OXYNOBRE GASES INDUSTRIAIS  - 000000014692/01 - GASES MEDICINAIS REF AGOSTO 2020 - HOSPITAL ITUMBIARA</t>
  </si>
  <si>
    <t>000000881/01</t>
  </si>
  <si>
    <t xml:space="preserve">MARALUCIA DO CARMO VENTURA MAROSTICA 07733342899  - 000000000881/01 - MAQUINAS E EQUIPAMENTOS CADEIRA DE RODAS REF AGOSTO DE 2020 - HOSPITAL DE ITUMBIARA </t>
  </si>
  <si>
    <t>000000132021</t>
  </si>
  <si>
    <t xml:space="preserve">FOLHAS - 000000000132021 - LIQUIDO SALARIAL - Competência: ago/2020  Períodos: 3 - LIQUIDO SALARIAL </t>
  </si>
  <si>
    <t>ZE DA AMBULANCIA</t>
  </si>
  <si>
    <t xml:space="preserve">ZE DA AMBULANCIA - 000000000270/01 - SERVICO DE TRANSPORTE MOVEL DE EMERGENCIA PARCIENTE WALDEMAR CESARIO DA SILVA REF AGOSTO 2020  - HOSPITAL DE ITUMBIARA </t>
  </si>
  <si>
    <t xml:space="preserve">BARROS SOCIEDADE DE ADVOGADOS SS - 000000000058/01 - SERVICO DE ASSESSORIA  JURIDICA AO HOSPITAL REGIONAL SAO MARCOS - REF AGOSTO 2020 - HOSPITAL DE ITUMBIARA </t>
  </si>
  <si>
    <t xml:space="preserve">OXYNOBRE GASES INDUSTRIAIS  - 000000000050/01 - MANUTENCAO DE 10 CILINDROS DE OXIGENIO MEDICINAL REF AGOSTO 2020 - HOSPITAL DE ITUMBIARA </t>
  </si>
  <si>
    <t>BIOMEGA MEDICINA DIOGNOSTICA LTDA</t>
  </si>
  <si>
    <t>000001965/01</t>
  </si>
  <si>
    <t xml:space="preserve">BIOMEGA MEDICINA DIOGNOSTICA LTDA - 000000001965/01 - SERVICO DE EXAMES LABORATORIAIS DE ANALISES CLINICAS REF JULHO 2020 - HOSPITAL DE ITUMBIARA </t>
  </si>
  <si>
    <t>000002024/01</t>
  </si>
  <si>
    <t xml:space="preserve">BIOMEGA MEDICINA DIOGNOSTICA LTDA - 000000002024/01 - SERVICO DE EXAMES LABORATORIAIS DE ANALISES CLINICAS REF AGOSTO  2020 - HOSPITAL DE ITUMBIARA </t>
  </si>
  <si>
    <t xml:space="preserve">29310-7 - ITAU - APLIC CDB ITUMBIARA </t>
  </si>
  <si>
    <t>RENDIMENTO ACUMULADO</t>
  </si>
  <si>
    <t>RECEBIMENTO</t>
  </si>
  <si>
    <t>RECEBIMENTO DE RECURSO DE ITUMBIARA EM 190620_x001F__JUN20</t>
  </si>
  <si>
    <t>118975</t>
  </si>
  <si>
    <t>TARIFA  EM 250620_x001F__JUN20</t>
  </si>
  <si>
    <t>RECEBIMENTO DE RECURSO DE ITUMBIARA EM 130720_x001F__JUL20</t>
  </si>
  <si>
    <t>RECEBIMENTO DE RECURSO DE ITUMBIARA EM 270720_x001F__AGO20</t>
  </si>
  <si>
    <t>RECEBIMENTO DE RECURSO DE ITUMBIARA EM 070820_x001F__AGO20</t>
  </si>
  <si>
    <t>RECEBIMENTO DE RECURSO DE ITUMBIARA EM 260820_x001F__AGO20</t>
  </si>
  <si>
    <t xml:space="preserve">RECEBIMENTO </t>
  </si>
  <si>
    <t>RECEBIMENTO DE RECURSO DE ITUMBIARA EM 250620_x001F__JUN20</t>
  </si>
  <si>
    <t>000002342/01</t>
  </si>
  <si>
    <t>BR GAAP CORPORATION TECNOLOGIA DA INFORMAÇÃO EIRELI - 000000002342/01 - LICENCA DE USO SUPORTE TECNICO DE SISTEMA SIMPEF AGOSTO 2020 - HOSP ITUMBIARA</t>
  </si>
  <si>
    <t>000063907/01</t>
  </si>
  <si>
    <t xml:space="preserve">SUBURBAN INDUSTRIA E COMERCIO DE ROUPAS LTDA - 000000063907/01 - MATERIAL HOSPITALAR REF AGOSTO 2020 -  HOSPITAL DE ITUMBIARA </t>
  </si>
  <si>
    <t>000014713/01</t>
  </si>
  <si>
    <t>OXYNOBRE GASES INDUSTRIAIS  - 000000014713/01 - GASES MEDICINAIS REF AGOSTO 2020 - HOSPITAL ITUMBIARA</t>
  </si>
  <si>
    <t>000992348/01</t>
  </si>
  <si>
    <t>MEDICAMENTAL DISTRIBUIDORA LTDA - 000000992348/01 - MATERIAL MEDICO HOSPITALAR REF AGOSTO 2020 - HOSPITAL ITUMBIARA</t>
  </si>
  <si>
    <t>000992323/01</t>
  </si>
  <si>
    <t>MEDICAMENTAL DISTRIBUIDORA LTDA - 000000992323/01 - MEDICAMENTOS REF AGOSTO 2020 - HOSPITAL ITUMBIARA</t>
  </si>
  <si>
    <t>000014755/01</t>
  </si>
  <si>
    <t>OXYNOBRE GASES INDUSTRIAIS  - 000000014755/01 - GASES MEDICINAIS REF AGOSTO 2020 - HOSPITAL ITUMBIARA</t>
  </si>
  <si>
    <t>000014725/01</t>
  </si>
  <si>
    <t>OXYNOBRE GASES INDUSTRIAIS  - 000000014725/01 - GASES MEDICINAIS REF AGOSTO 2020 - HOSPITAL ITUMBIARA</t>
  </si>
  <si>
    <t>000008196/01</t>
  </si>
  <si>
    <t xml:space="preserve">HOSP LIGHT MATERIAIS HOSPITALARES E ELETRICOS ESP. LTDA - 000000008196/01 - MATERIAL HOSPITALAR REF AGOSTO 2020 - HOSPITAL DE ITUMBIARA </t>
  </si>
  <si>
    <t>000506750/01</t>
  </si>
  <si>
    <t xml:space="preserve">WERBRAN DISTRIBUIDORA DE MEDICMANETOS LTDA - 000000506750/01 - MEDICAMENTOS REF AGOSTO 2020 - HOSPITAL DE ITUMBIARA </t>
  </si>
  <si>
    <t>000002417/01</t>
  </si>
  <si>
    <t xml:space="preserve">ANDRE INACIO DOS SANTOS EIRELI - 000000002417/01 - MEDICAMENTOS REF AGOSTO 2020 - HOSPITAL DE ITUMBIARA </t>
  </si>
  <si>
    <t>MEDCOMERCE COML. MED. PROD. HOSP. LTDA - 000000457246/01 - MEDICAMENTOS - JUL/2020 (CAF 31/07/2020) - HOSP. ITUMBIARA</t>
  </si>
  <si>
    <t>082020010001</t>
  </si>
  <si>
    <t>IMPOSTOS - 082020010001 - ISS RETIDO FOR AGO/2020 - ITUMBIARA SSA</t>
  </si>
  <si>
    <t>082020010002</t>
  </si>
  <si>
    <t>IMPOSTOS - 082020010002 - ISS RETIDO FOR AGO/2020 - ITUMBIARA SSA</t>
  </si>
  <si>
    <t>LUMIERE ENGENHARIA LTDA</t>
  </si>
  <si>
    <t>000000133771</t>
  </si>
  <si>
    <t>LUMIERE ENGENHARIA LTDA - 000000000133771 - ADIANTAMENTO REFERENTE A OBRA DO HOSPITAL DE ITUMBIARA</t>
  </si>
  <si>
    <t>ANA GRACIEMA E ADVOGADOS ASSOCIADOS SOCIEDADE SIMPLES</t>
  </si>
  <si>
    <t>ANA GRACIEMA E ADVOGADOS ASSOCIADOS SOCIEDADE SIMPLES - 000000020203/01 - ASSESSORIA JURIDICA E TREIN IMPLANTACAO DE CTR DE GESTAO AGO 2020 - HOSP ITUMBIARA</t>
  </si>
  <si>
    <t>ALECSANDER DA SILVA DIAS ME</t>
  </si>
  <si>
    <t>000000133911</t>
  </si>
  <si>
    <t xml:space="preserve">ALECSANDER DA SILVA DIAS ME - 000000000133911 - ADIANTAMENTO DE 30%(R$ 50.740,00) DE ENTRADA DO SERVIÇO DE SUBDTITUCAO DE BOMBAS D AGUA DO RESERVATORIO </t>
  </si>
  <si>
    <t>000000133913</t>
  </si>
  <si>
    <t>ALECSANDER DA SILVA DIAS ME - 000000000133913 - ADIANTAMENTO DE 30%(R$ 5.340,00) DE ENTRADA DO SERVIÇO DE MANUTENÇÃO DA BOMBA D AGUA DE HEMODIALISE</t>
  </si>
  <si>
    <t>000000133914</t>
  </si>
  <si>
    <t xml:space="preserve">GERATRIZ ENGENHARIA E PROJETOS LTDA - 000000000133914 - ADIANTAMENTO DE 50%(R$ 5.800,00) DE ENTRADA DO SERVIÇO DE INSTALACAO DE ANALISADOR DE REDE. </t>
  </si>
  <si>
    <t>ALOCACAO DE RECURSOS &gt; CC 225 CEF P/ CC 29310 ITAU</t>
  </si>
  <si>
    <t xml:space="preserve">TARIFA BANCARIAS </t>
  </si>
  <si>
    <t>000014808/01</t>
  </si>
  <si>
    <t xml:space="preserve">OXYNOBRE GASES INDUSTRIAIS  - 000000014808/01 - GASES MEDICINAIS REF AGOSTO 2020 - HOSPITAL DE ITUMBIARA </t>
  </si>
  <si>
    <t>000021241/01</t>
  </si>
  <si>
    <t>LIVRARIA E PAPELARIA MODELO - 000000021241/01 - MATERIAL DE EXPEDIENTE REF AGOSTO 2020 - HOSPITAL ITUMBIARA</t>
  </si>
  <si>
    <t>000005332/01</t>
  </si>
  <si>
    <t>PRIME COMERCIO DE PRODUTOS HOSPITALARES LTDA - ME - 000000005332/01 - MATERIAL MEDICO HOSPITALAR REF AGOSTO 2020 - HOSPITAL ITUMBIARA</t>
  </si>
  <si>
    <t>000005333/01</t>
  </si>
  <si>
    <t>PRIME COMERCIO DE PRODUTOS HOSPITALARES LTDA - ME - 000000005333/01 - MATERIAL DE LIMPEZA REF AGOSTO 2020 - HOSPITAL ITUMBIARA</t>
  </si>
  <si>
    <t>000021239/01</t>
  </si>
  <si>
    <t>LIVRARIA E PAPELARIA MODELO - 000000021239/01 - MATERIAL DE EXPEDIENTE REF AGOSTO 2020 - HOSPITAL ITUMBIARA</t>
  </si>
  <si>
    <t xml:space="preserve">AVANCO COMERCIAL - 000000000001/01 - MATERIAL DE EXPEDIENTE REF AGOSTO 2020 - HOSPITAL DE ITUMBIARA </t>
  </si>
  <si>
    <t>000021240/01</t>
  </si>
  <si>
    <t xml:space="preserve">LIVRARIA E PAPELARIA MODELO - 000000021240/01 - MATERIAL DE EXPEDIENTE REF AGOSTO 2020 -  HOSPITAL ITUMBIARA </t>
  </si>
  <si>
    <t>MASTER - COMERCIO E SERVICOS DE EQUIPAMENTOS HOSPITALARES LT</t>
  </si>
  <si>
    <t>000000413/01</t>
  </si>
  <si>
    <t xml:space="preserve">MASTER - COMERCIO E SERVICOS DE EQUIPAMENTOS HOSPITALARES LT - 000000000413/01 - SERVICO DE LOCACAO DE ASPIRADOR E CARRO DE EMERGENCIA GDH  REF JULHO 2020 - HOSPITAL ITUMBIARA </t>
  </si>
  <si>
    <t>000000599/01</t>
  </si>
  <si>
    <t xml:space="preserve">JLAVIN LOCACOES COMERCIO E SERVICOS EIRELI - 000000000599/01 - SERVICO DE ENGENHARIA HOSPITALAR REF JULHO 2020 -  HOSPITAL ITUMBIARA </t>
  </si>
  <si>
    <t>HEALTH SOLUTION PHARMA LTDA</t>
  </si>
  <si>
    <t xml:space="preserve">HEALTH SOLUTION PHARMA LTDA - 000000000128/01 - MEDICAMENTOS REF AGOSTO 2020 - HOSPITAL DE ITUMBIARA </t>
  </si>
  <si>
    <t>000000393/01</t>
  </si>
  <si>
    <t>GENESIS TERCEIRIZAÇÃO E SERVIÇOS LTDA ME - 000000000393/01 - ALUGUEL DE GERADOR DE ENERGIA POR 30 DIAS PERIODO 23/07/20  A 22/08/20 - HOSPITAL DE  ITUMBIARA</t>
  </si>
  <si>
    <t>000015315/01</t>
  </si>
  <si>
    <t xml:space="preserve">FARMATER MEDICAMENTOS LTDA - 000000015315/01 - MEDICAMENTOS REF AGOSTO 2020 - HOSPITAL DE ITUMBIARA </t>
  </si>
  <si>
    <t>000000134760</t>
  </si>
  <si>
    <t>CENTRO DE MEDICINA INTENSIVA DE MINAS GERAIS LTDA - 000000000134760 - ADIANTAMENTO A FORNECEDOR PRESTADOR DE SERVIÇO DE UTI</t>
  </si>
  <si>
    <t>000000268/01</t>
  </si>
  <si>
    <t>MEDIALL BRASIL GESTAO EM SAUDE LTDA - 000000000268/01 - SERVIÇOS MEDICOS AGO/2020 - ITUMBIARA</t>
  </si>
  <si>
    <t>000000133787</t>
  </si>
  <si>
    <t xml:space="preserve">RESCISÕES - 000000000133787 - LIQUIDO DE RESCISÃO - Competência: set/2020  Períodos:  - LIQUIDO RESCISÃO </t>
  </si>
  <si>
    <t>000000134483</t>
  </si>
  <si>
    <t>ENCARGOS - 000000000134483 - GRRF - Competência: set/2020 Per: 3</t>
  </si>
  <si>
    <t>000014911/01</t>
  </si>
  <si>
    <t xml:space="preserve">APOLO MATERIAIS PARA ESCRITORIO LTDA - 000000014911/01 - MATERIAL DE EXPEDIENTE REF AGOSTO 2020 - HOSPITAL DE ITUMBIARA </t>
  </si>
  <si>
    <t>000014839/01</t>
  </si>
  <si>
    <t xml:space="preserve">OXYNOBRE GASES INDUSTRIAIS  - 000000014839/01 - GASES MEDICINAIS REF AGOSTO 2020 - HOSPITAL DE ITUMBIARA </t>
  </si>
  <si>
    <t>000014868/01</t>
  </si>
  <si>
    <t xml:space="preserve">OXYNOBRE GASES INDUSTRIAIS  - 000000014868/01 - GASES MEDICINAIS REF AGOSTO 2020 - HOSPITAL DE ITUMBIARA </t>
  </si>
  <si>
    <t>000000388/01</t>
  </si>
  <si>
    <t>MORAES E ANDRADE PRODUTOS ODONTOLOGICOS EIRELI - 000000000388/01 - MATERIAL MEDICO HOSPITALAR REF AGOSTO 2020 - HOSPITAL ITUMBIARA</t>
  </si>
  <si>
    <t>000012943/01</t>
  </si>
  <si>
    <t>NOVA HOSPITALAR COMERCIAL E IMPORTADORA EIRELI ME - 000000012943/01 - MATERIAIS HOSPITALARES AGO/2020 - HOSP ITUMBIARA</t>
  </si>
  <si>
    <t>000012944/01</t>
  </si>
  <si>
    <t>NOVA HOSPITALAR COMERCIAL E IMPORTADORA EIRELI ME - 000000012944/01 - MATERIAIS HOSPITALARES AGO/2020 - HOSP ITUMBIARA</t>
  </si>
  <si>
    <t>000401354/01</t>
  </si>
  <si>
    <t xml:space="preserve">UNIAO QUIMICA FARMACEUTICA NACIONAL S/A - 000000401354/01 - MEDICAMENTOS REF AGOSTO 2020 - HOSPITAL DE ITUMBIARA </t>
  </si>
  <si>
    <t>000000134481</t>
  </si>
  <si>
    <t xml:space="preserve">RESCISÕES - 000000000134481 - LIQUIDO DE RESCISÃO - Competência: set/2020  Períodos:  - LIQUIDO RESCISÃO </t>
  </si>
  <si>
    <t>000000134482</t>
  </si>
  <si>
    <t xml:space="preserve">RESCISÕES - 000000000134482 - LIQUIDO DE RESCISÃO - Competência: set/2020  Períodos:  - LIQUIDO RESCISÃO </t>
  </si>
  <si>
    <t>000002370/01</t>
  </si>
  <si>
    <t xml:space="preserve">BR GAAP CORPORATION TECNOLOGIA DA INFORMAÇÃO EIRELI - 000000002370/01 - SERVIÇO DE MANUTENÇÃO SISTEMA SIPEF JUL/2020 - HOSP ITUMBIARA </t>
  </si>
  <si>
    <t>000002376/01</t>
  </si>
  <si>
    <t>BR GAAP CORPORATION TECNOLOGIA DA INFORMAÇÃO EIRELI - 000000002376/01 - SERVIÇO DE MANUTENÇÃO SISTEMA SIPEF AGO/2020 - HOSP ITUMBIARA</t>
  </si>
  <si>
    <t>WHITE MARTINS GASES INDUSTRIAIS LTDA</t>
  </si>
  <si>
    <t>000206817/01</t>
  </si>
  <si>
    <t>WHITE MARTINS GASES INDUSTRIAIS LTDA - 000000206817/01 - GASES HOSPITALARES AGO/2020 - HOSP ITUMBIARA</t>
  </si>
  <si>
    <t xml:space="preserve">INSTITUTO DE HEMODIALISE DE ITUMBIARA </t>
  </si>
  <si>
    <t>000000563/01</t>
  </si>
  <si>
    <t xml:space="preserve">INSTITUTO DE HEMODIALISE DE ITUMBIARA  - 000000000563/01 - SERVIÇOS DE HEMODIALISE REF AGOSTO 2020 - ITUMBIARA </t>
  </si>
  <si>
    <t>000000134893</t>
  </si>
  <si>
    <t>SALULU VAREJISTA LTDA ME - 000000000134893 - ADIANTAMENTO PARA A COMPRA DE CADARÇO REELTEX 1,5 CM - 50 MT BRANCO.O FORNECEDOR QUE OFERECEU O MENOR PRECO NA COTACAO NAO REALIZA VENDAS A PRAZO E A COMPRA FOI REALIZADA FORA DO SINTESE POIS NAO OBTEVE FORNECE</t>
  </si>
  <si>
    <t>000000135589</t>
  </si>
  <si>
    <t xml:space="preserve">EDENRED SOLUCOES DE PAGAMENTOS HYLA S.A. - 000000000135589 - REEMBOLSO DE FUNDO FIXO </t>
  </si>
  <si>
    <t>000000134417</t>
  </si>
  <si>
    <t xml:space="preserve">EDENRED SOLUCOES DE PAGAMENTOS HYLA S.A. - 000000000134417 - PRESTAÇÃO DE CONTAS DO FUNDO FIXO _CARTÃO </t>
  </si>
  <si>
    <t>000000134774</t>
  </si>
  <si>
    <t xml:space="preserve">RESCISÕES - 000000000134774 - LIQUIDO DE RESCISÃO - Competência: set/2020  Períodos:  - LIQUIDO RESCISÃO </t>
  </si>
  <si>
    <t>000014922/01</t>
  </si>
  <si>
    <t>OXYNOBRE GASES INDUSTRIAIS  - 000000014922/01 - GASES HOSPITALARES AGO/2020 - HOSP ITUMBIARA</t>
  </si>
  <si>
    <t>000014963/01</t>
  </si>
  <si>
    <t xml:space="preserve">OXYNOBRE GASES INDUSTRIAIS  - 000000014963/01 - GASES MEDICINAIS REF AGOSTO 2020 - HOSPITAL DE ITUMBIARA </t>
  </si>
  <si>
    <t>000014951/01</t>
  </si>
  <si>
    <t xml:space="preserve">OXYNOBRE GASES INDUSTRIAIS  - 000000014951/01 - GASES MEDICINAIS REF AGOSTO 2020 - HOSPITAL DE ITUMBIARA </t>
  </si>
  <si>
    <t>000945121913</t>
  </si>
  <si>
    <t>IMPOSTOS - 000000945121913 - ISS RETIDO FORN AGO/2020 - ITUMBIARA</t>
  </si>
  <si>
    <t>TRIVALE ADMINISTRAÇÃO LTDA</t>
  </si>
  <si>
    <t>001440686/01</t>
  </si>
  <si>
    <t xml:space="preserve">TRIVALE ADMINISTRAÇÃO LTDA - 000001440686/01 - CONSUMO DE CARTAO COMBUSTIVEL SETEMBRO  2020 - HOSPITAL DE ITUMBIARA </t>
  </si>
  <si>
    <t>000011069/01</t>
  </si>
  <si>
    <t xml:space="preserve">SEPARAR PRODUTOS E SERVICOS LTDA - 000000011069/01 - ALUGUEL DE UNIDADE GERADORA DE OXIGENIO MEDICINAL REF AGOSTO 2020 - HOSPITAL DE ITUMBIARA </t>
  </si>
  <si>
    <t>000011092/01</t>
  </si>
  <si>
    <t>SEPARAR PRODUTOS E SERVICOS LTDA - 000000011092/01 - ALUGUEL DE CILINDROS SET/2020 - HOSP ITUMBIARA</t>
  </si>
  <si>
    <t>7.01.07</t>
  </si>
  <si>
    <t>EXAMES ADMISSIONAIS / DEMISSIONAIS / PERIÓDICO</t>
  </si>
  <si>
    <t>MEDICAL CLEAN</t>
  </si>
  <si>
    <t>000000616/01</t>
  </si>
  <si>
    <t xml:space="preserve">MEDICAL CLEAN - 000000000616/01 - PRESTACAO DE SERV DE MEDICNA E SEGURANCA DO TRABALHO AO SETOR DE RH REF AGOSTO 2020 - HOSPITAL DE ITUMBIARA </t>
  </si>
  <si>
    <t>7.01.07 - EXAMES ADMISSIONAIS / DEMISSIONAIS / PERIÓDICO</t>
  </si>
  <si>
    <t>PAGAMENTO DOS RATEIOS DAS DESPESAS CORPORATIVAS DOS MESES DE MAIO, JUNHO, JULHO E AGOSTO DE 2020. (FATOR)</t>
  </si>
  <si>
    <t>000006855/01</t>
  </si>
  <si>
    <t>SEPARAR PRODUTOS E SERVICOS LTDA - 000000006855/01 - SERVIÇO DE MANUTENÇÃO DE CILINDROS AGO/2020 - HOSP ITUMBIARA</t>
  </si>
  <si>
    <t>000067701/01</t>
  </si>
  <si>
    <t xml:space="preserve">TESKARO-COMERCIO DE MOVEIS LTDA - 000000067701/01 - ALUGUEL DE MOVEIS PERIODO 01/09/2020 a 01/10/2020  CTR 399/2020  02 ADITIVO - HOSPITAL DE GUARAPIRANGA </t>
  </si>
  <si>
    <t>000067702/01</t>
  </si>
  <si>
    <t xml:space="preserve">TESKARO-COMERCIO DE MOVEIS LTDA - 000000067702/01 - ALUGUEL DE MOVEIS PERIODO 01/10/20 A 01/11/20 CTR 399/2020 02 ADITIVO - HOSPITAL DE ITUMBIARA </t>
  </si>
  <si>
    <t>000067703/01</t>
  </si>
  <si>
    <t xml:space="preserve">TESKARO-COMERCIO DE MOVEIS LTDA - 000000067703/01 - ALUGUEL DE MOVEIS PERIODO 01/11/20 a 01/12/2020  CTR 399/2020  02 ADITIVO - HOSPITAL DE ITUMBIARA </t>
  </si>
  <si>
    <t>BAHIALAV LAVANDERIA HOSPITALAR LTDA.  - 000000001967/01 - SERVIÇOS DE LAVANDERIA AGO/2020 - HOSP ITUMBIARA</t>
  </si>
  <si>
    <t>000000132137</t>
  </si>
  <si>
    <t xml:space="preserve">EDENRED SOLUCOES DE PAGAMENTOS HYLA S.A. - 000000000132137 - REEMBOLSO A FUNDO FIXO </t>
  </si>
  <si>
    <t>000000135481</t>
  </si>
  <si>
    <t xml:space="preserve">RESCISÕES - 000000000135481 - LIQUIDO DE RESCISÃO - Competência: ago/2020  Períodos:  - LIQUIDO RESCISÃO </t>
  </si>
  <si>
    <t>000000135674</t>
  </si>
  <si>
    <t xml:space="preserve">RESCISÕES - 000000000135674 - LIQUIDO DE RESCISÃO - Competência: set/2020  Períodos:  - LIQUIDO RESCISÃO </t>
  </si>
  <si>
    <t>CA DISTRIBUIDORCA DISTRIBUIDORA DE PROD. HOSP. EIRELIA DE PROD. HOSP. EIRELI</t>
  </si>
  <si>
    <t>000000136008</t>
  </si>
  <si>
    <t>CA DISTRIBUIDORCA DISTRIBUIDORA DE PROD. HOSP. EIRELIA DE PROD. HOSP. EIRELI - 000000000136008 - ADIANTAMENTO PARA PAGAMENTO A VISTA REF A NF 16703. PRIMEIRA COMPRA PAGTO A VISTA</t>
  </si>
  <si>
    <t>000000136014</t>
  </si>
  <si>
    <t>CA DISTRIBUIDORCA DISTRIBUIDORA DE PROD. HOSP. EIRELIA DE PROD. HOSP. EIRELI - 000000000136014 - ADIANTAMENTO PARA PAGAMENTO A VISTA REF A NF 16595. PRIMEIRA COMPRA PAGTO A VISTA DE MEDICAMENTOS URGENTES PARA A FARMACIA</t>
  </si>
  <si>
    <t>000015016/01</t>
  </si>
  <si>
    <t xml:space="preserve">OXYNOBRE GASES INDUSTRIAIS  - 000000015016/01 - GASES MEDICINAIS REF AGOSTO 2020 - HOSPITAL DE ITUMBIARA </t>
  </si>
  <si>
    <t>000014989/01</t>
  </si>
  <si>
    <t xml:space="preserve">OXYNOBRE GASES INDUSTRIAIS  - 000000014989/01 - GASES MEDICINAIS REF AGOSTO 2020 - HOSPITAL DE ITUMBIARA </t>
  </si>
  <si>
    <t>000015015/01</t>
  </si>
  <si>
    <t xml:space="preserve">OXYNOBRE GASES INDUSTRIAIS  - 000000015015/01 - GASES MEDICINAIS REF AGOSTO 2020 - HOSPITAL DE ITUMBIARA </t>
  </si>
  <si>
    <t>000021337/01</t>
  </si>
  <si>
    <t xml:space="preserve">LIVRARIA E PAPELARIA MODELO - 000000021337/01 - MATERIAL DE EXPEDIENTE REF AGOSTO 2020 - HOSPITAL DE ITUMBIARA 
</t>
  </si>
  <si>
    <t>000077742/01</t>
  </si>
  <si>
    <t xml:space="preserve">BRAZMIX COMERCIO VAREJISTA E ATACADISTA - 000000077742/01 - MEDICAMENTOS REF AGOSTO 2020 - HOSPITAL DE ITUMBIARA </t>
  </si>
  <si>
    <t>000000914/01</t>
  </si>
  <si>
    <t xml:space="preserve">MARALUCIA DO CARMO VENTURA MAROSTICA 07733342899  - 000000000914/01 - MATERIAL HOSPITALAR REF AGOSTO 2020 - HOSPITAL DE ITUMBIARA </t>
  </si>
  <si>
    <t>000000051/01</t>
  </si>
  <si>
    <t xml:space="preserve">O REI DOS CARIMBOS COMERCIO E SERVICOS EIRELI - 000000000051/01 - MATERIAL DE EXPEDIENTE REF AGOSTO 2020 - HOSPITL DE ITUMBIARA </t>
  </si>
  <si>
    <t>000000896/01</t>
  </si>
  <si>
    <t xml:space="preserve">BEE COMERCIO DE PROD E EQUIP EIRELI - 000000000896/01 - MOVEIS E UTENSILIOS -   BIOMBO COM RODIZIO 3 FACES E CADEIRA DE RODAS DOBRAVEL REF AGOSTO 2020 - HOSPITAL DE ITUMBIARA  </t>
  </si>
  <si>
    <t>000000133917</t>
  </si>
  <si>
    <t>ENCARGOS - 000000000133917 - INSS A PAGAR - Competência: ago/2020- INSS A PAGAR</t>
  </si>
  <si>
    <t xml:space="preserve">QUALYCOPY COMERCIO E SERVIÇOS LTDA - 000000029657/01 - ALUGUEL DE MAQUINAS E EQUIPAMENTOS IMPRESSORAS  REF AGOSTO 2020 - HOSPITAL DE ITUMBIARA </t>
  </si>
  <si>
    <t>000000016516</t>
  </si>
  <si>
    <t>IMPOSTOS - 000000000016516 - IR RETIDO AGO/2020 - HOSP ITUMBIARA</t>
  </si>
  <si>
    <t>000000016517</t>
  </si>
  <si>
    <t>IMPOSTOS - 000000000016517 - IR RETIDO AGO/2020 - HOSP ITUMBIARA</t>
  </si>
  <si>
    <t>000000016518</t>
  </si>
  <si>
    <t>IMPOSTOS - 000000000016518 - IR RETIDO AGO/2020 - HOSP ITUMBIARA</t>
  </si>
  <si>
    <t>000000016519</t>
  </si>
  <si>
    <t>IMPOSTOS - 000000000016519 - IR RETIDO AGO/2020 - HOSP ITUMBIARA</t>
  </si>
  <si>
    <t>000000016520</t>
  </si>
  <si>
    <t>IMPOSTOS - 000000000016520 - IR RETIDO AGO/2020 - HOSP ITUMBIARA</t>
  </si>
  <si>
    <t>000000016521</t>
  </si>
  <si>
    <t>IMPOSTOS - 000000000016521 - IR RETIDO AGO/2020 - HOSP ITUMBIARA</t>
  </si>
  <si>
    <t>000000016522</t>
  </si>
  <si>
    <t>IMPOSTOS - 000000000016522 - IR RETIDO AGO/2020 - HOSP ITUMBIARA</t>
  </si>
  <si>
    <t>000000016523</t>
  </si>
  <si>
    <t>IMPOSTOS - 000000000016523 - IR RETIDO AGO/2020 - HOSP ITUMBIARA</t>
  </si>
  <si>
    <t>000000016548</t>
  </si>
  <si>
    <t>ENCARGOS - 000000000016548 - IR FOPAG AGO/2020  - ITUMBIARA</t>
  </si>
  <si>
    <t>000000016570</t>
  </si>
  <si>
    <t>IMPOSTOS - 000000000016570 - PCC AGO/2020  - HOSP ITUMBIARA</t>
  </si>
  <si>
    <t>50082020001</t>
  </si>
  <si>
    <t>IMPOSTOS - 50082020001 - INSS FORN. JLAVIN NF 599 AGOSTO/2020 - HOSP. ITUMBIARA</t>
  </si>
  <si>
    <t>51082020001</t>
  </si>
  <si>
    <t>IMPOSTOS - 51082020001 - INSS FORN. TOP SERVICE NF 28605 E 28606 AGOSTO/2020 - HOSP. ITUMBIARA</t>
  </si>
  <si>
    <t>51082020002</t>
  </si>
  <si>
    <t>IMPOSTOS - 51082020002 - INSS FORN. TOP SERVICE NF 28605 E 28606 AGOSTO/2020 - HOSP. ITUMBIARA</t>
  </si>
  <si>
    <t>52082020001</t>
  </si>
  <si>
    <t>IMPOSTOS - 52082020001 - INSS FORN. PROGUARDA NF 32689 AGOSTO/2020 - HOSP. ITUMBIARA</t>
  </si>
  <si>
    <t>53082020001</t>
  </si>
  <si>
    <t>IMPOSTOS - 53082020001 - INSS FORN. BIOMEGA NF 1965 E 2024 AGOSTO/2020 - HOSP. ITUMBIARA</t>
  </si>
  <si>
    <t>53082020002</t>
  </si>
  <si>
    <t>IMPOSTOS - 53082020002 - INSS FORN. BIOMEGA NF 1965 E 2024 AGOSTO/2020 - HOSP. ITUMBIARA</t>
  </si>
  <si>
    <t>000023104/01</t>
  </si>
  <si>
    <t xml:space="preserve">PLANISA PLANEJAMENTO E ORGANIZACAO DE INSTITUICOES DE SAUDE LTDA - 000000023104/01 - SERVICO DE CONSULTORIA  PROJETO DE GESTAO ESTRATEGICA  REF AGOSTO 2020 - HOSPITAL DE ITUMBIARA </t>
  </si>
  <si>
    <t>000000135927</t>
  </si>
  <si>
    <t xml:space="preserve">RESCISÕES - 000000000135927 - LIQUIDO DE RESCISÃO - Competência: set/2020  Períodos:  - LIQUIDO RESCISÃO </t>
  </si>
  <si>
    <t>000015057/01</t>
  </si>
  <si>
    <t xml:space="preserve">OXYNOBRE GASES INDUSTRIAIS  - 000000015057/01 - GASES MEDICINAIS REF AGOSTO 2020 - HOSPITAL DE ITUMBIARA </t>
  </si>
  <si>
    <t>000015088/01</t>
  </si>
  <si>
    <t xml:space="preserve">OXYNOBRE GASES INDUSTRIAIS  - 000000015088/01 - GASES MEDICINAIS REF AGOSTO 2020 - HOSPITAL DE ITUMBIARA </t>
  </si>
  <si>
    <t>000002361/01</t>
  </si>
  <si>
    <t xml:space="preserve">CCAF COM MEDIC E MAT HOSP EIRELI - ME - 000000002361/01 - MATERIAL MEDICO REF AGOSTO 2020 - HOSPITAL DE ITUMBIARA  </t>
  </si>
  <si>
    <t>000002360/01</t>
  </si>
  <si>
    <t xml:space="preserve">CCAF COM MEDIC E MAT HOSP EIRELI - ME - 000000002360/01 - MATERIAL MEDICO REF AGOSTO 2020 - HOSPITAL DE ITUMBIARA  </t>
  </si>
  <si>
    <t>000015107/01</t>
  </si>
  <si>
    <t xml:space="preserve">OXYNOBRE GASES INDUSTRIAIS  - 000000015107/01 - GASES MEDICINAIS REF AGOSTO 2020 - HOSPITAL DE ITUMBIARA </t>
  </si>
  <si>
    <t>000000933/01</t>
  </si>
  <si>
    <t xml:space="preserve">MARALUCIA DO CARMO VENTURA MAROSTICA 07733342899  - 000000000933/01 - MATERIAL HOSPITALAR  REF AGOSTO 2020 - HOSPITAL DE ITUMBIARA  </t>
  </si>
  <si>
    <t>AJUSTE SERVICE COM REP SERV ELETROELETR INFORM LTDA</t>
  </si>
  <si>
    <t>000001177/01</t>
  </si>
  <si>
    <t xml:space="preserve">AJUSTE SERVICE COM REP SERV ELETROELETR INFORM LTDA - 000000001177/01 - MATERIAL DE INFORMATICA  REF SETEMBRO 2020  -   HOSPITAL DE ITUMBIARA </t>
  </si>
  <si>
    <t>RENDIMENT PAGO</t>
  </si>
  <si>
    <t>000000136947</t>
  </si>
  <si>
    <t>RICARDO BRICIDIO DE SOUZA - 000000000136947 - REEMBOLSO DE DESPESAS REALIZADAS NO PERIODO DE 04/07/2020 A 15/09/2020.</t>
  </si>
  <si>
    <t>000015137/01</t>
  </si>
  <si>
    <t xml:space="preserve">OXYNOBRE GASES INDUSTRIAIS  - 000000015137/01 - GASES MEDICINAIS REF AGOSTO 2020 - HOSPITAL DE ITUMBIARA </t>
  </si>
  <si>
    <t>000015136/01</t>
  </si>
  <si>
    <t xml:space="preserve">OXYNOBRE GASES INDUSTRIAIS  - 000000015136/01 - GASES MEDICINAIS REF AGOSTO 2020 - HOSPITAL DE ITUMBIARA </t>
  </si>
  <si>
    <t>000021403/01</t>
  </si>
  <si>
    <t xml:space="preserve">LIVRARIA E PAPELARIA MODELO - 000000021403/01 - MATERIAL DE EXPEDIENTE REF AGOSTO 2020 - HOSPITL DE ITUMBIARA </t>
  </si>
  <si>
    <t>000015161/01</t>
  </si>
  <si>
    <t xml:space="preserve">OXYNOBRE GASES INDUSTRIAIS  - 000000015161/01 - GASES MEDICINAIS REF AGOSTO 2020 - HOSPITAL DE ITUMBIARA </t>
  </si>
  <si>
    <t>SHAMMAH COMERCIO DE MATERIAIS EIRELI</t>
  </si>
  <si>
    <t xml:space="preserve">SHAMMAH COMERCIO DE MATERIAIS EIRELI - 000000002169/01 - MATERIAL DE EXPEDIENTE REF SETEMBRO  2020  - HOSPITAL DE ITUMBIARA </t>
  </si>
  <si>
    <t>FRIOVIX COMERCIO DE REGRIGERACAO LTDA</t>
  </si>
  <si>
    <t>000375411/01</t>
  </si>
  <si>
    <t xml:space="preserve">FRIOVIX COMERCIO DE REGRIGERACAO LTDA - 000000375411/01 - MAQUINAS E EQUIPAMENTOS CONDICIONADOR DE AR SPRINGER E EVAPORADORA REF SETEMBRO 2020 - HOSPITAL DE ITUMBIARA </t>
  </si>
  <si>
    <t>SERRALHERIA SANTO ONOFRE</t>
  </si>
  <si>
    <t xml:space="preserve">SERRALHERIA SANTO ONOFRE - 000000000086/01 - SERVICO DE MANUTENCAO  REF SETEMBRO 2020 - HOSPITAL DE ITUMBIARA </t>
  </si>
  <si>
    <t>000004080/01</t>
  </si>
  <si>
    <t>ELEVAR COMERCIO E ASSISTENCIA TECNICA DE ELEVADORES LTDA - 000000004080/01 - SERVIÇO DE MANUTENÇÃO DE ELEVADORES REF SETEMBRO 2020  - HOSP. ITUMBIARA</t>
  </si>
  <si>
    <t>000375349/01</t>
  </si>
  <si>
    <t xml:space="preserve">FRIOVIX COMERCIO DE REGRIGERACAO LTDA - 000000375349/01 - MATERIAL DE MANUTENCAO REF SETEMBRO 2020 - HOSP. ITUMBIARA </t>
  </si>
  <si>
    <t>000006294/01</t>
  </si>
  <si>
    <t>TESKARO-COMERCIO DE MOVEIS LTDA - 000000006294/01 - ALUGUEL DE MOVEIS PERIODO 23/09/2020 A 23/10/2020 - HOSP ITUMBIARA</t>
  </si>
  <si>
    <t>000006254/01</t>
  </si>
  <si>
    <t>TESKARO-COMERCIO DE MOVEIS LTDA - 000000006254/01 - ALUGUEL DE MOVEIS PERIODO 23/09/2020 A 23/10/2020 - HOSP ITUMBIARA</t>
  </si>
  <si>
    <t>000006256/01</t>
  </si>
  <si>
    <t>TESKARO-COMERCIO DE MOVEIS LTDA - 000000006256/01 - LOCACAO DE MOVEIS REF 23/11/2020 A 23/12/2020 - HOSP ITUMBIARA</t>
  </si>
  <si>
    <t>000006296/01</t>
  </si>
  <si>
    <t>TESKARO-COMERCIO DE MOVEIS LTDA - 000000006296/01 - LOCACAO DE MOVEIS PERIODO 23/11/2020 A 23/12/2020 - HOSP ITUMBIARA</t>
  </si>
  <si>
    <t>000006255/01</t>
  </si>
  <si>
    <t xml:space="preserve">TESKARO-COMERCIO DE MOVEIS LTDA - 000000006255/01 - LOCACAO DE MOVEIS PERIODO 23/10/2020 A 23/11/2020 - HOSP ITUMBIARA </t>
  </si>
  <si>
    <t>000006295/01</t>
  </si>
  <si>
    <t xml:space="preserve">TESKARO-COMERCIO DE MOVEIS LTDA - 000000006295/01 - LOCACAO DE MOVEIS PRERIODO 23/10/2020 A 23/11/2020 - HOSP ITUMBIARA </t>
  </si>
  <si>
    <t>000000136830</t>
  </si>
  <si>
    <t xml:space="preserve">RESCISÕES - 000000000136830 - LIQUIDO DE RESCISÃO - Competência: set/2020  Períodos:  - LIQUIDO RESCISÃO </t>
  </si>
  <si>
    <t>VIVO - TELEFONICA BRASIL S.A.</t>
  </si>
  <si>
    <t>000072092020</t>
  </si>
  <si>
    <t>VIVO - TELEFONICA BRASIL S.A. - 000000072092020 - SERVIÇO COMUNICAÇÃO VIVO REF SETEMBRO 2020 - ITUMBIARA</t>
  </si>
  <si>
    <t>000083082020</t>
  </si>
  <si>
    <t>VIVO - TELEFONICA BRASIL S.A. - 000000083082020 - SERVIÇO COMUNICAÇÃO VIVO REF AGOSTO 2020 - ITUMBIARA</t>
  </si>
  <si>
    <t>000000138090</t>
  </si>
  <si>
    <t>EDENRED SOLUCOES DE PAGAMENTOS HYLA S.A. - 000000000138090 - REEMBOLSO A FUNDO FIXO</t>
  </si>
  <si>
    <t>000000136948</t>
  </si>
  <si>
    <t>EDENRED SOLUCOES DE PAGAMENTOS HYLA S.A. - 000000000136948 - PRESTAÇÃO DE CONTAS DO FUNDO FIXO_CARTÃO</t>
  </si>
  <si>
    <t>000015211/01</t>
  </si>
  <si>
    <t xml:space="preserve">OXYNOBRE GASES INDUSTRIAIS  - 000000015211/01 - GASES MEDICINAIS REF AGOSTO 2020 - HOSPITAL DE ITUMBIARA </t>
  </si>
  <si>
    <t>000015235/01</t>
  </si>
  <si>
    <t xml:space="preserve">OXYNOBRE GASES INDUSTRIAIS  - 000000015235/01 - GASES MEDICINAIS REF SETEMBRO  2020 - HOSPITAL DE ITUMBIARA </t>
  </si>
  <si>
    <t>000015251/01</t>
  </si>
  <si>
    <t xml:space="preserve">OXYNOBRE GASES INDUSTRIAIS  - 000000015251/01 - GASES MEDICINAIS REF SETEMBRO 2020 - ITUMBIARA </t>
  </si>
  <si>
    <t>000003375/01</t>
  </si>
  <si>
    <t xml:space="preserve">IBEX COMERCIAL DE ALIMENTOS LTDA - 000000003375/01 - MATERIAL MEDICO REF SETEMBRO 2020 - ITUMBIARA </t>
  </si>
  <si>
    <t>000087721/01</t>
  </si>
  <si>
    <t>VITTA IND. E COMERCIO DE PROD. HOSP. EIRELI - ME - 000000087721/01 - MATERIAL DE EXPEDIENTE REF A SETEMBRO 2020 - HOSP ITUMBIARA</t>
  </si>
  <si>
    <t>000000003/01</t>
  </si>
  <si>
    <t>J R TRANSPORTES  - 000000000003/01 - SERVICO DE TRANSPORTE DE PESSOAL PERIODO 13/08/2020 A 12/09/2020 - HOSP ITUMBIARA</t>
  </si>
  <si>
    <t>7.07.05</t>
  </si>
  <si>
    <t>COMPUTADORES  S/ RESTRIÇÃO</t>
  </si>
  <si>
    <t>MULTIDATA LTDA</t>
  </si>
  <si>
    <t>000001348/01</t>
  </si>
  <si>
    <t>MULTIDATA LTDA - 000000001348/01 - AQUISIÇÃO DE EQUIPAMENTOS DE REDE WIRELESS  REF SETEMBRO 2020 - ITUMBIARA</t>
  </si>
  <si>
    <t>7.07.05 - COMPUTADORES  S/ RESTRIÇÃO</t>
  </si>
  <si>
    <t>000000138203</t>
  </si>
  <si>
    <t xml:space="preserve">RESCISÕES - 000000000138203 - LIQUIDO DE RESCISÃO - Competência: ago/2020  Períodos:  - LIQUIDO RESCISÃO </t>
  </si>
  <si>
    <t>RECEBIMENTO DE RECURSO DE ITUMBIARA EM 150920_SETEMBRO 20</t>
  </si>
  <si>
    <t>000000137558</t>
  </si>
  <si>
    <t>ENCARGOS - 000000000137558 - GRRF - Competência: set/2020 Per: 3</t>
  </si>
  <si>
    <t>000000137616</t>
  </si>
  <si>
    <t>ENCARGOS - 000000000137616 - GRRF - Competência: set/2020 Per: 3</t>
  </si>
  <si>
    <t>000000137781</t>
  </si>
  <si>
    <t>ENCARGOS - 000000000137781 - GRRF - Competência: set/2020 Per: 3</t>
  </si>
  <si>
    <t>000000138020</t>
  </si>
  <si>
    <t xml:space="preserve">RESCISÕES - 000000000138020 - LIQUIDO DE RESCISÃO - Competência: set/2020  Períodos:  - LIQUIDO RESCISÃO </t>
  </si>
  <si>
    <t>000000138024</t>
  </si>
  <si>
    <t>ENCARGOS - 000000000138024 - GRRF - Competência: set/2020 Per: 3</t>
  </si>
  <si>
    <t>000000138058</t>
  </si>
  <si>
    <t xml:space="preserve">RESCISÕES - 000000000138058 - LIQUIDO DE RESCISÃO - Competência: set/2020  Períodos:  - LIQUIDO RESCISÃO </t>
  </si>
  <si>
    <t>000000138063</t>
  </si>
  <si>
    <t>ENCARGOS - 000000000138063 - GRRF - Competência: set/2020 Per: 3</t>
  </si>
  <si>
    <t>000000138114</t>
  </si>
  <si>
    <t>ENCARGOS - 000000000138114 - GRRF - Competência: set/2020 Per: 3</t>
  </si>
  <si>
    <t>000000138117</t>
  </si>
  <si>
    <t xml:space="preserve">RESCISÕES - 000000000138117 - LIQUIDO DE RESCISÃO - Competência: set/2020  Períodos:  - LIQUIDO RESCISÃO </t>
  </si>
  <si>
    <t>000000138144</t>
  </si>
  <si>
    <t xml:space="preserve">RESCISÕES - 000000000138144 - LIQUIDO DE RESCISÃO - Competência: set/2020  Períodos:  - LIQUIDO RESCISÃO </t>
  </si>
  <si>
    <t>000000138145</t>
  </si>
  <si>
    <t>ENCARGOS - 000000000138145 - GRRF - Competência: set/2020 Per: 3</t>
  </si>
  <si>
    <t>000000138168</t>
  </si>
  <si>
    <t xml:space="preserve">RESCISÕES - 000000000138168 - LIQUIDO DE RESCISÃO - Competência: set/2020  Períodos:  - LIQUIDO RESCISÃO </t>
  </si>
  <si>
    <t>000000138171</t>
  </si>
  <si>
    <t>ENCARGOS - 000000000138171 - GRRF - Competência: set/2020 Per: 3</t>
  </si>
  <si>
    <t>000000138183</t>
  </si>
  <si>
    <t xml:space="preserve">RESCISÕES - 000000000138183 - LIQUIDO DE RESCISÃO - Competência: set/2020  Períodos:  - LIQUIDO RESCISÃO </t>
  </si>
  <si>
    <t>000000138185</t>
  </si>
  <si>
    <t>ENCARGOS - 000000000138185 - GRRF - Competência: set/2020 Per: 3</t>
  </si>
  <si>
    <t>000000138196</t>
  </si>
  <si>
    <t xml:space="preserve">RESCISÕES - 000000000138196 - LIQUIDO DE RESCISÃO - Competência: set/2020  Períodos:  - LIQUIDO RESCISÃO </t>
  </si>
  <si>
    <t>000000138202</t>
  </si>
  <si>
    <t xml:space="preserve">RESCISÕES - 000000000138202 - LIQUIDO DE RESCISÃO - Competência: set/2020  Períodos:  - LIQUIDO RESCISÃO </t>
  </si>
  <si>
    <t>000000138206</t>
  </si>
  <si>
    <t xml:space="preserve">RESCISÕES - 000000000138206 - LIQUIDO DE RESCISÃO - Competência: set/2020  Períodos:  - LIQUIDO RESCISÃO </t>
  </si>
  <si>
    <t>000000138210</t>
  </si>
  <si>
    <t xml:space="preserve">RESCISÕES - 000000000138210 - LIQUIDO DE RESCISÃO - Competência: set/2020  Períodos:  - LIQUIDO RESCISÃO </t>
  </si>
  <si>
    <t>000000138215</t>
  </si>
  <si>
    <t>ENCARGOS - 000000000138215 - GRRF - Competência: set/2020 Per: 3</t>
  </si>
  <si>
    <t>2G2M RESTAURANTES</t>
  </si>
  <si>
    <t xml:space="preserve">2G2M RESTAURANTES - 000000000017/01 - GENEROS ALIMENTICIOS REF AGOSTO 2020 - HOSPITAL DE ITUMBIARA </t>
  </si>
  <si>
    <t>PAGAMENTO DOS RATEIOS DAS DESPESAS CORPORATIVAS DO MÊS DE SETEMBRO DE 2020.(FATOR DE SETEMBRO)</t>
  </si>
  <si>
    <t>000000138481</t>
  </si>
  <si>
    <t xml:space="preserve">FOLHAS - 000000000138481 - LIQUIDO SALARIAL - Competência: set/2020  Períodos: 3 - LIQUIDO SALARIAL </t>
  </si>
  <si>
    <t>000000137625</t>
  </si>
  <si>
    <t xml:space="preserve">RESCISÕES - 000000000137625 - LIQUIDO DE RESCISÃO - Competência: set/2020  Períodos:  - LIQUIDO RESCISÃO </t>
  </si>
  <si>
    <t>000000137635</t>
  </si>
  <si>
    <t xml:space="preserve">RESCISÕES - 000000000137635 - LIQUIDO DE RESCISÃO - Competência: set/2020  Períodos:  - LIQUIDO RESCISÃO </t>
  </si>
  <si>
    <t>000000137742</t>
  </si>
  <si>
    <t xml:space="preserve">RESCISÕES - 000000000137742 - LIQUIDO DE RESCISÃO - Competência: set/2020  Períodos:  - LIQUIDO RESCISÃO </t>
  </si>
  <si>
    <t>000000137779</t>
  </si>
  <si>
    <t xml:space="preserve">RESCISÕES - 000000000137779 - LIQUIDO DE RESCISÃO - Competência: set/2020  Períodos:  - LIQUIDO RESCISÃO </t>
  </si>
  <si>
    <t>305729</t>
  </si>
  <si>
    <t>225 CEF - APL ITUMBIARA</t>
  </si>
  <si>
    <t>RECEBIMENTO DE RECURSO DE ITUMBIARA EM 250920_SETEMBRO 20</t>
  </si>
  <si>
    <t>VISAN ASSESSORIA E PRODUTOS HOSPITALARES EREILI - EPP</t>
  </si>
  <si>
    <t>000008035/01</t>
  </si>
  <si>
    <t xml:space="preserve">VISAN ASSESSORIA E PRODUTOS HOSPITALARES EREILI - EPP - 000000008035/01 - MATERIAL MEDICO REF SETEMBRO 2020 - ITUMBIARA </t>
  </si>
  <si>
    <t>000000420/01</t>
  </si>
  <si>
    <t xml:space="preserve">MASTER - COMERCIO E SERVICOS DE EQUIPAMENTOS HOSPITALARES LT - 000000000420/01 - SERVICO DE LOCACAO DE ASPIRADOR E CARRO DE EMERGENCIA GDH  REF AGOSTO 2020 - HOSPITAL ITUMBIARA </t>
  </si>
  <si>
    <t>000033390/01</t>
  </si>
  <si>
    <t xml:space="preserve">ONCOTECH HOSPITALAR COMERCIO DE MEDICAMENTOS LTDA - 000000033390/01 - MEDICAMENTOS REF SETEMBRO 2020 - HOSPITAL DE ITUMBIARA </t>
  </si>
  <si>
    <t>000015298/01</t>
  </si>
  <si>
    <t xml:space="preserve">OXYNOBRE GASES INDUSTRIAIS  - 000000015298/01 - GASES MEDICINAIS REF SETEMBRO 2020 - HOSPITAL DE ITUMBIARA </t>
  </si>
  <si>
    <t>MARCILIO MIGUEL DE CARVALHO</t>
  </si>
  <si>
    <t>MARCILIO MIGUEL DE CARVALHO - 000000000036/01 - MATERIAL DE EXPEDIENTE REF SETEMBRO 2020 - HOSP ITUMBIARA</t>
  </si>
  <si>
    <t>AVANCO COMERCIAL - 000000000007/01 - MATERIAL DE MANUTENCAO REF SETEMBRO 2020 - HOSP ITUMBIARA</t>
  </si>
  <si>
    <t xml:space="preserve">AVANCO COMERCIAL - 000000000006/01 - MATERIAL DE EXPEDIENTE REF SETEMBRO 2020 - HOSIPATAL DE ITUMBIARA </t>
  </si>
  <si>
    <t>001254436/01</t>
  </si>
  <si>
    <t xml:space="preserve">CIRURGICA FERNADES C.MAT.CIR.SO. LTDA - 000001254436/01 - MATERIAL MEDICO HOSPITALAR REF SETEMBRO -  HOSIPATAL DE ITUMBIARA </t>
  </si>
  <si>
    <t>000130735/01</t>
  </si>
  <si>
    <t xml:space="preserve">CIENTIFICA MEDICA HOSPITALAR LTDA - 000000130735/01 - MATERIAL HOSPITALAR REF SETEMBRO 2020 - HOSPITAL DE ITUMBIARA </t>
  </si>
  <si>
    <t>000078901/01</t>
  </si>
  <si>
    <t xml:space="preserve">MEDCOM COMERCIO DE MEDICAMENTOS HOSPITALARES - 000000078901/01 - MEDICAMENTOS REF SETEMBRO 2020 - HOSPITAL DE ITUMBIARA </t>
  </si>
  <si>
    <t>000078898/01</t>
  </si>
  <si>
    <t xml:space="preserve">MEDCOM COMERCIO DE MEDICAMENTOS HOSPITALARES - 000000078898/01 - MEDICAMENTOS REF SETEMBRO 2020 - HOSPITAL DE ITUMBIARA </t>
  </si>
  <si>
    <t xml:space="preserve">AVANCO COMERCIAL - 000000000005/01 - MATERIAL DE EXPEDIENTE REF SETEMBRO 2020 - HOSPITAL DE ITUMBIARA </t>
  </si>
  <si>
    <t>000087393/01</t>
  </si>
  <si>
    <t xml:space="preserve">SULMEDIC COMERCIO DE MEDECAMENTOS EIRELI - 000000087393/01 - MEDICAMENTOS REF SETEMBRO 2020  - HOSPITAL DE ITUMBIARA </t>
  </si>
  <si>
    <t>002727629/01</t>
  </si>
  <si>
    <t xml:space="preserve">CRISTALIA PRODUTOS QUIMICOS FARMACEUTICOS LTDA - 000002727629/01 - MEDICAMENTOS  REF SETEMBRO 2020 - HOSPITAL DE ITUMBIARA </t>
  </si>
  <si>
    <t>7.03.02.03</t>
  </si>
  <si>
    <t>EST. MATERIAIS DE EXPEDIENTE S/ RESTRICAO</t>
  </si>
  <si>
    <t xml:space="preserve">AVANCO COMERCIAL - 000000000004/01 - MATERIAL DE EXPEDIENTE REF SETEMBRO 2020 - HOSPITAL DE ITUMBIARA </t>
  </si>
  <si>
    <t>000000528/01</t>
  </si>
  <si>
    <t xml:space="preserve">INSTITUTO DE HEMOTERAPIA DE ITUMBIARA - 000000000528/01 - SERVICOS DE HEMOCOMPONENTES 20 UNIDADES DE CONCENTRADO DE HEMACIAS REF AGOSTO 2020 - HOSPITAL DE ITUMBIARA </t>
  </si>
  <si>
    <t>GRAFICA ORIENTE</t>
  </si>
  <si>
    <t>000001182/01</t>
  </si>
  <si>
    <t xml:space="preserve">GRAFICA ORIENTE - 000000001182/01 - SERVIÇOS GRAFICOS PLACAS DE IDENTIFICACAO DE LEITO EM PVC REF SETEMBRO 2020 - HOSPITAL DE ITUMBIARA </t>
  </si>
  <si>
    <t xml:space="preserve">SERRALHERIA SANTO ONOFRE - 000000000087/01 - SERVICO DE SERRALHERIA REF SETEMBRO 2020 - HOSPITAL DE ITUMBIARA </t>
  </si>
  <si>
    <t>000021508/01</t>
  </si>
  <si>
    <t xml:space="preserve">INCINERA TRATAMENTO DE RESIDUOS LTDA - 000000021508/01 - SERVICO DE COLETA E TRATAMENTO DE RESIDUOS REF AGOSTO  2020 - HOSPITAL DE ITUMBIARA </t>
  </si>
  <si>
    <t>000000516/01</t>
  </si>
  <si>
    <t>DIVINA MARIA DE SOUZA D3 SOLUCOES EIRELI - 000000000516/01 - SERVICO DE ASSESSORIA DE IMPRESA, COMUNICACAO E RELACORES PUBLICAS REF AGOSTO 2020 - HOSPITAL DE ITUMBIARA</t>
  </si>
  <si>
    <t>000093743/01</t>
  </si>
  <si>
    <t xml:space="preserve">SUPERMEDICA DISTRIBUIDORA HOSPITALAR EIRELI - 000000093743/01 - MEDICAMENTOS REF SETEMBRO 2020 - HOSPITAL DE ITUMBIARA </t>
  </si>
  <si>
    <t>000215920/01</t>
  </si>
  <si>
    <t xml:space="preserve">ATIVA COMERCIAL HOSPITALAR LTDA - 000000215920/01 - MEDICAMENTOS REF SETEMBRO 2020 - HOSPITAL DE ITUMBIARA </t>
  </si>
  <si>
    <t xml:space="preserve">BELCHER FARMACEUTICA DO BRASIL LTDA </t>
  </si>
  <si>
    <t>000013773/01</t>
  </si>
  <si>
    <t xml:space="preserve">BELCHER FARMACEUTICA DO BRASIL LTDA  - 000000013773/01 - MATERIAL HOSPITALAR REF SETEMBRO 2020 - HOSPITAL DE ITUMBIARA </t>
  </si>
  <si>
    <t>000013111/01</t>
  </si>
  <si>
    <t xml:space="preserve">NOVA HOSPITALAR COMERCIAL E IMPORTADORA EIRELI ME - 000000013111/01 - MATERIAL HOSPITALAR REF SETEMBRO 2020 - HOSPITAL DE ITUMBIARA </t>
  </si>
  <si>
    <t>007398241/01</t>
  </si>
  <si>
    <t xml:space="preserve">ALGAR TELECOM S/A - 000007398241/01 - RECIDO DE CONTA DE TELEFONE REF SETEMBRO 2020 - HOSPITAL DE  ITUMBIARA </t>
  </si>
  <si>
    <t>007398240/01</t>
  </si>
  <si>
    <t xml:space="preserve">ALGAR SOLUCOES EM TIC S/A - 000007398240/01 - RECIDO DE CONTA DE TELEFONE REF SETEMBRO 2020 - HOSPITAL DE  ITUMBIARA </t>
  </si>
  <si>
    <t>000021471/01</t>
  </si>
  <si>
    <t>LIVRARIA E PAPELARIA MODELO - 000000021471/01 - MATERIAL DE EXPEDIENTE SET/2020 - HOSP ITUMBIARA</t>
  </si>
  <si>
    <t>000000515/01</t>
  </si>
  <si>
    <t>DIVINA MARIA DE SOUZA D3 SOLUCOES EIRELI - 000000000515/01 - SERV. DE ASSESSORIA DE IMPRESA, COMUNICACAO E RELACORES PUBLICAS - SET/2020 - HOSP. DE ITUMBIARA</t>
  </si>
  <si>
    <t>000029965/01</t>
  </si>
  <si>
    <t xml:space="preserve">TOP SERVICE SERVICOS E SISTEMAS S/A - 000000029965/01 - SERVICO DE LIMPEZA E HIGIENIZACAO REF AGOSTO 2020  -  HOSPITAL DE ITUMBIARA </t>
  </si>
  <si>
    <t>000000139717</t>
  </si>
  <si>
    <t>JOSÉ WALTER ALVES DE OLIVEIRA JÚNIOR - ME - 000000000139717 - ADIANTAMENTO AO FORNECEDOR REF AO SERVIÇO DE BRIGADISTA DE INCÊNDIO NO MÊS DE AGOSTO 2020</t>
  </si>
  <si>
    <t>000015356/01</t>
  </si>
  <si>
    <t xml:space="preserve">OXYNOBRE GASES INDUSTRIAIS  - 000000015356/01 - GASES MEDICINAIS REF SETEMBRO 2020 - HOSPITAL DE ITUMBIARA </t>
  </si>
  <si>
    <t>000010107/01</t>
  </si>
  <si>
    <t xml:space="preserve">SUPRIMAIS SUPRIMENTOS P INFORMATICA LTDA - 000000010107/01 - MATERIAL DE EXPEDIENTE REF SETEMBRO 2020 - HOSPITAL DE ITUMBIARA </t>
  </si>
  <si>
    <t xml:space="preserve">APOLO MATERIAIS PARA ESCRITORIO LTDA - 000000015031/01 - MATERIAL DE EXPEDIENTE REF SETEMBRO 2020 - HOSPITAL DE ITUMBIARA </t>
  </si>
  <si>
    <t>MOVIDA LOCACAO DE VEICULOS S.A.</t>
  </si>
  <si>
    <t>001151949/01</t>
  </si>
  <si>
    <t xml:space="preserve">MOVIDA LOCACAO DE VEICULOS S.A. - 000001151949/01 - LOCACAO DE VEICULO PLACA QXX-8G55 PERIODO 22/07/2020 A 21/08/2020 - HOSP ITUMBIARA </t>
  </si>
  <si>
    <t>000023009/01</t>
  </si>
  <si>
    <t xml:space="preserve">ELLO DISTRIBUICAO LTDA - MATRIZ - 000000023009/01 - MATERIAL HOSPITALAR REF SETEMBRO 2020 - HOSPITAL DE ITUMBIARA </t>
  </si>
  <si>
    <t>002729051/01</t>
  </si>
  <si>
    <t xml:space="preserve">CRISTALIA PRODUTOS QUIMICOS FARMACEUTICOS LTDA - 000002729051/01 - MEDICAMENTOS REF SETEMBRO 2020 - HOSPITAL DE ITUMBIARA </t>
  </si>
  <si>
    <t>000015382/01</t>
  </si>
  <si>
    <t xml:space="preserve">OXYNOBRE GASES INDUSTRIAIS  - 000000015382/01 - GASES MEDICINAIS REF SETEMBRO 2020 - HOSPITAL DE ITUMBIARA </t>
  </si>
  <si>
    <t xml:space="preserve">SERRALHERIA SANTO ONOFRE - 000000000088/01 - SERVIÇO DE SERRALHERIA E PINTURA REF SETEMBRO 2020 - HOSPITAL DE ITUMBIARA </t>
  </si>
  <si>
    <t>000019077/01</t>
  </si>
  <si>
    <t xml:space="preserve">CRITICALMED PRODUTOS MEDICO HOSPITALAR LTDA - 000000019077/01 - MATERIAL HOSPITALAR REF SETEMBRO 2020 - HOSPITAL DE ITUMBIARA </t>
  </si>
  <si>
    <t>09202013001</t>
  </si>
  <si>
    <t>IMPOSTOS - 09202013001 - ISS RETIDO REF. SET/2020 -  ITUMBIARA CGA SSA</t>
  </si>
  <si>
    <t>09202013002</t>
  </si>
  <si>
    <t>IMPOSTOS - 09202013002 - ISS RETIDO REF. SET/2020 -  ITUMBIARA CGA SSA</t>
  </si>
  <si>
    <t>000032806/01</t>
  </si>
  <si>
    <t xml:space="preserve">PROGUARDA VIGILANCIA E SEGURANÇA LTDA - 000000032806/01 - SERVICO DE SEGURANCA REF  AGOSTO 2020 - HOSPITAL DE ITUMBIARA </t>
  </si>
  <si>
    <t>000945125464</t>
  </si>
  <si>
    <t xml:space="preserve">IMPOSTOS - 000000945125464 - ISS RETIDO REF. SET/2020 - ITUMBIARA </t>
  </si>
  <si>
    <t>000087729/01</t>
  </si>
  <si>
    <t>VITTA IND. E COMERCIO DE PROD. HOSP. EIRELI - ME - 000000087729/01 - MATERIAL DE EXPEDIENTE REF SETEMBRO/2020 - HOSP  ITUMBIARA</t>
  </si>
  <si>
    <t>RESGATE APLICACA AUT MAIS</t>
  </si>
  <si>
    <t>RESGATE APLICACAO AUT MAIS</t>
  </si>
  <si>
    <t>000006029/01</t>
  </si>
  <si>
    <t>TBT DISTRIBUIDORA EIRELI EPP - 000000006029/01 - MATERIAL DE EXPEDIENTE REF AGOSTO 2020 - HOSPITAL ITUMBIARA</t>
  </si>
  <si>
    <t>000000609/01</t>
  </si>
  <si>
    <t>JLAVIN LOCACOES COMERCIO E SERVICOS EIRELI - 000000000609/01 - SERVICO DE ENGENHARIA E MANUTENCAO PREDIAL  CTR 18/2020  PARC 02/06 SES GO  REF AGOSTO 2020 - HOSPITAL DE  ITUMBIARA</t>
  </si>
  <si>
    <t>000094164/01</t>
  </si>
  <si>
    <t xml:space="preserve">SUPERMEDICA DISTRIBUIDORA HOSPITALAR EIRELI - 000000094164/01 - MATERIAL  HOSPITALAR REF SETEMBRO -  HOSIPATAL DE ITUMBIARA </t>
  </si>
  <si>
    <t>000040449/01</t>
  </si>
  <si>
    <t xml:space="preserve">MAXDESCARTE - 000000040449/01 - MATERIAL HOSPITALAR REF SETEMBRO 2020 - HOSPITAL DE ITUMBIARA </t>
  </si>
  <si>
    <t>000131033/01</t>
  </si>
  <si>
    <t xml:space="preserve">CIENTIFICA MEDICA HOSPITALAR LTDA - 000000131033/01 - MEDICAMENTOS REF SETEMBRO 2020 - HOSPITAL DE ITUMBIARA </t>
  </si>
  <si>
    <t>000015436/01</t>
  </si>
  <si>
    <t xml:space="preserve">OXYNOBRE GASES INDUSTRIAIS  - 000000015436/01 - GASES MEDICINAIS REF SETEMBRO 2020 - HOSPITAL DE ITUMBIARA </t>
  </si>
  <si>
    <t>000008747/01</t>
  </si>
  <si>
    <t xml:space="preserve">PREMIUM HOSPITALAR EIRELI - ME - 000000008747/01 - MEDICAMENTOS REF SETEMBRO 2020 - HOSPITAL DE ITUMBIARA </t>
  </si>
  <si>
    <t>000008745/01</t>
  </si>
  <si>
    <t xml:space="preserve">PREMIUM HOSPITALAR EIRELI - ME - 000000008745/01 - MEDICAMENTOS REF SETEMBRO 2020 - HOSPITAL DE ITUMBIARA </t>
  </si>
  <si>
    <t>000013780/01</t>
  </si>
  <si>
    <t xml:space="preserve">BELCHER FARMACEUTICA DO BRASIL LTDA  - 000000013780/01 - MATERIAL HOSPITALAR REF SETEMBRO 2020 - HOSPITAL DE ITUMBIARA </t>
  </si>
  <si>
    <t>000013148/01</t>
  </si>
  <si>
    <t xml:space="preserve">NOVA HOSPITALAR COMERCIAL E IMPORTADORA EIRELI ME - 000000013148/01 - MATERIAL HOSPITALAR REF SETEMBRO 2020 - HOSPITAL DE ITUMBIARA </t>
  </si>
  <si>
    <t>000015409/01</t>
  </si>
  <si>
    <t>OXYNOBRE GASES INDUSTRIAIS  - 000000015409/01 - GASES MEDICINAIS REF SETEMBRO 2020 - HOSPITAL DE ITUMBIARA</t>
  </si>
  <si>
    <t>000015473/01</t>
  </si>
  <si>
    <t xml:space="preserve">OXYNOBRE GASES INDUSTRIAIS  - 000000015473/01 - GASES MEDICINAIS REF SETEMBRO 2020 - HOSPITAL DE ITUMBIARA </t>
  </si>
  <si>
    <t>000000140274</t>
  </si>
  <si>
    <t xml:space="preserve">RESCISÕES - 000000000140274 - LIQUIDO DE RESCISÃO - Competência: out/2020  Períodos:  - LIQUIDO RESCISÃO </t>
  </si>
  <si>
    <t>000000141077</t>
  </si>
  <si>
    <t>CENTRO DE MEDICINA INTENSIVA DE MINAS GERAIS LTDA - 000000000141077 - ADIANTAMENTO A FORNECEDOR PRESTADOR DE SERVICOS DA UTI</t>
  </si>
  <si>
    <t>MEDIALL BRASIL GESTAO EM SAUDE LTDA - 000000000283/01 - SERVIÇOS MEDICOS REF SETEMBRO 2020 - HOSP ITUMBIARA</t>
  </si>
  <si>
    <t>000015484/01</t>
  </si>
  <si>
    <t xml:space="preserve">OXYNOBRE GASES INDUSTRIAIS  - 000000015484/01 - GASES MEDICINAIS REF SETEMBRO 2020 - HOSPITAL DE ITUMBIARA </t>
  </si>
  <si>
    <t>ALERGOSHOP</t>
  </si>
  <si>
    <t>000076730/01</t>
  </si>
  <si>
    <t xml:space="preserve">ALERGOSHOP - 000000076730/01 - MATERIAL HOSPITALAR REF SETEMBRO 2020 - HOSPITAL DE ITUMBIARA </t>
  </si>
  <si>
    <t>000094966/01</t>
  </si>
  <si>
    <t xml:space="preserve">SUPERMEDICA DISTRIBUIDORA HOSPITALAR EIRELI - 000000094966/01 - MATERIAL HOSPITALAR REF SETEMBRO 2020 - HOSPITAL DE ITUMBIARA </t>
  </si>
  <si>
    <t>000000964/01</t>
  </si>
  <si>
    <t xml:space="preserve">MARALUCIA DO CARMO VENTURA MAROSTICA 07733342899  - 000000000964/01 - MATERIAL HOSPITALAR REF SETEMBRO 2020 - HOSPITAL DE ITUMBIARA </t>
  </si>
  <si>
    <t xml:space="preserve">AVANCO COMERCIAL - 000000000010/01 - MATERIAL HOSPITALAR REF SETEMBRO 2020 - HOSPITAL DE ITUMBIARA </t>
  </si>
  <si>
    <t>000015519/01</t>
  </si>
  <si>
    <t xml:space="preserve">OXYNOBRE GASES INDUSTRIAIS  - 000000015519/01 - GASES MEDICINAIS REF  SETEMBRO 2020 - HOSPITAL DE ITUMBIARA </t>
  </si>
  <si>
    <t>000015508/01</t>
  </si>
  <si>
    <t xml:space="preserve">OXYNOBRE GASES INDUSTRIAIS  - 000000015508/01 - GASES MEDICINAIS REF  SETEMBRO 2020 - HOSPITAL DE ITUMBIARA </t>
  </si>
  <si>
    <t>000000140545</t>
  </si>
  <si>
    <t xml:space="preserve">RESCISÕES - 000000000140545 - LIQUIDO DE RESCISÃO - Competência: out/2020  Períodos:  - LIQUIDO RESCISÃO </t>
  </si>
  <si>
    <t>000002420/01</t>
  </si>
  <si>
    <t>BR GAAP CORPORATION TECNOLOGIA DA INFORMAÇÃO EIRELI - 000000002420/01 - SERVIÇO DE MANUTENÇÃO SISTEMA SIPEF SETEMBRO 2020 - HOSP ITUMBIARA </t>
  </si>
  <si>
    <t>000000140652</t>
  </si>
  <si>
    <t xml:space="preserve">RESCISÕES - 000000000140652 - LIQUIDO DE RESCISÃO - Competência: out/2020  Períodos:  - LIQUIDO RESCISÃO </t>
  </si>
  <si>
    <t xml:space="preserve">BARROS SOCIEDADE DE ADVOGADOS SS - 000000000068/01 - SERVICO DE ASSESSORIA  JURIDICA AO HOSPITAL REGIONAL SAO MARCOS - REF SETEMBRO 2020 - HOSPITAL DE ITUMBIARA 
</t>
  </si>
  <si>
    <t>000023136/01</t>
  </si>
  <si>
    <t>PLANISA PLANEJAMENTO E ORGANIZACAO DE INSTITUICOES DE SAUDE LTDA - 000000023136/01 - SERVIÇO DE GESTÃO ESTRATEGICA DE CUSTOS E MELHORIA CONTINUA SETEMBRO 2020 - HOSP. ITUMBIARA</t>
  </si>
  <si>
    <t>000015554/01</t>
  </si>
  <si>
    <t xml:space="preserve">OXYNOBRE GASES INDUSTRIAIS  - 000000015554/01 - GASES MEDICINAIS REF  SETEMBRO 2020 - HOSPITAL DE ITUMBIARA </t>
  </si>
  <si>
    <t>000015553/01</t>
  </si>
  <si>
    <t xml:space="preserve">OXYNOBRE GASES INDUSTRIAIS  - 000000015553/01 - GASES MEDICINAIS REF  SETEMBRO 2020 - HOSPITAL DE ITUMBIARA </t>
  </si>
  <si>
    <t>7.05.03.02</t>
  </si>
  <si>
    <t>EVENTOS E COMEMORAÇÕES</t>
  </si>
  <si>
    <t>000000141626</t>
  </si>
  <si>
    <t>JULIANA RIBEIRO SILVA - 000000000141626 - REEMBOLSO PARA JULIANA RIBEIRO REFERENTE A DESPESAS COM KIT DE PRESENTE PARA O DIA DA SECRETARIA DO DIRETOR GERAL DO HCAMP ITUMBIARA</t>
  </si>
  <si>
    <t>000000141425</t>
  </si>
  <si>
    <t>ENCARGOS - 000000000141425 - GRRF - Competência: out/2020 Per: 3</t>
  </si>
  <si>
    <t>000000141440</t>
  </si>
  <si>
    <t xml:space="preserve">RESCISÕES - 000000000141440 - LIQUIDO DE RESCISÃO - Competência: out/2020  Períodos:  - LIQUIDO RESCISÃO </t>
  </si>
  <si>
    <t>000000142259</t>
  </si>
  <si>
    <t>LUMIERE ENGENHARIA LTDA - 000000000142259 - ADIANTAMENTO A FORNECEDOR PRESTADOR DE SERVICO DA OBRA DO HOSPITAL DE CAMPANHA SAO MARCOS</t>
  </si>
  <si>
    <t>REND PAGO APLIC AUT APR</t>
  </si>
  <si>
    <t>RES APLIC AUT MAIS AP</t>
  </si>
  <si>
    <t>000015609/01</t>
  </si>
  <si>
    <t xml:space="preserve">OXYNOBRE GASES INDUSTRIAIS  - 000000015609/01 - GASES MEDICINAIS REF SETEMBRO 2020 - HOSPITAL DE ITUMBIARA </t>
  </si>
  <si>
    <t>000015072/01</t>
  </si>
  <si>
    <t xml:space="preserve">APOLO MATERIAIS PARA ESCRITORIO LTDA - 000000015072/01 - MATERIAL DE EXPEDIENTE REF SETEMBRO 2020 - HOSPITAL DE ITUMBIARA </t>
  </si>
  <si>
    <t>000013196/01</t>
  </si>
  <si>
    <t>NOVA HOSPITALAR COMERCIAL E IMPORTADORA EIRELI ME - 000000013196/01 - MATERIAIS HOSPITALARES REF SETEMBRO 2020 - HOSP ITUMBIARA</t>
  </si>
  <si>
    <t>000000140005</t>
  </si>
  <si>
    <t>ENCARGOS - 000000000140005 - INSS A PAGAR - Competência: set/2020- INSS A PAGAR</t>
  </si>
  <si>
    <t>69092020001</t>
  </si>
  <si>
    <t>IMPOSTOS - 69092020001 - INSS FORN. JLAVIN NF 609 SETEMBRO/2020 - HOSP. ITUMBIARA</t>
  </si>
  <si>
    <t>70092020001</t>
  </si>
  <si>
    <t>IMPOSTOS - 70092020001 - INSS FORN. PROGUARDA NF 32806 SETEMBRO/2020 - HOSP. ITUMBIARA</t>
  </si>
  <si>
    <t>71092020001</t>
  </si>
  <si>
    <t>IMPOSTOS - 71092020001 - INSS FORN. TOP SEVICE NF 29965 SETEMBRO/2020 - HOSP.ITUMBIARA</t>
  </si>
  <si>
    <t>000000017451</t>
  </si>
  <si>
    <t>ENCARGOS - 000000000017451 - IR RETIDO SET/2020 - HOSP. ITUMBIARA</t>
  </si>
  <si>
    <t>000000017452</t>
  </si>
  <si>
    <t>IMPOSTOS - 000000000017452 - IR RETIDO SET/2020 - HOSP. ITUMBIARA</t>
  </si>
  <si>
    <t>000000017453</t>
  </si>
  <si>
    <t>IMPOSTOS - 000000000017453 - IR RETIDO SET/2020 - HOSP. ITUMBIARA</t>
  </si>
  <si>
    <t>000000017454</t>
  </si>
  <si>
    <t>IMPOSTOS - 000000000017454 - IR RETIDO SET/2020 - HOSP. ITUMBIARA</t>
  </si>
  <si>
    <t>000000017455</t>
  </si>
  <si>
    <t>IMPOSTOS - 000000000017455 - IR RETIDO SET/2020 - HOSP. ITUMBIARA</t>
  </si>
  <si>
    <t>000000017456</t>
  </si>
  <si>
    <t>IMPOSTOS - 000000000017456 - IR RETIDO SET/2020 - HOSP. ITUMBIARA</t>
  </si>
  <si>
    <t>000000017457</t>
  </si>
  <si>
    <t>IMPOSTOS - 000000000017457 - IR RETIDO SET/2020 - HOSP. ITUMBIARA</t>
  </si>
  <si>
    <t>000000017615</t>
  </si>
  <si>
    <t>IMPOSTOS - 000000000017615 - PCC RETIDO SET/2020 - HOSP. ITUMBIARA</t>
  </si>
  <si>
    <t>ALECSANDER DA SILVA DIAS ME - 000000000486/01 - SERVIÇO DE MANUTENÇÃO DE TROCA DE BOMBA DE ABASTECIMENTO DE AGUA POTAVEL - SETEMBRO 2020 - HOSP. ITUMBIARA</t>
  </si>
  <si>
    <t>GERATRIZ ENGENHARIA E PROJETOS LTDA - 000000000076/01 - INSTALAÇÃO DO EQUIPAMENTO ANALISADOR DE REDE, ELABORAÇÃO DO RELATORIO DE CARGAS - SETEMBRO 2020 - HOSP. ITUMBIARA</t>
  </si>
  <si>
    <t>JOSÉ WALTER ALVES DE OLIVEIRA JÚNIOR - ME - 000000000237/01 - SERVIÇO DE BRIGADISTA REF SETEMBRO 2020 - HOSP ITUMBIARA</t>
  </si>
  <si>
    <t>000000430/01</t>
  </si>
  <si>
    <t>MASTER - COMERCIO E SERVICOS DE EQUIPAMENTOS HOSPITALARES LT - 000000000430/01 - LOCAÇÃO DE EQUIP MEDICOS HOSP ASPIRADOR PORTATIL, ELETROCARDIOGRAFO E CARRO DE EMERGENCIA REF SETEMBRO 2020 - HOSP ITUMBIARA</t>
  </si>
  <si>
    <t>000000402/01</t>
  </si>
  <si>
    <t xml:space="preserve">GENESIS TERCEIRIZAÇÃO E SERVIÇOS LTDA ME - 000000000402/01 - ALUGUEL DE GERADOR DE ENERGIA REF 22/08 A 21/09/2020 - HOSP ITUMBIARA
</t>
  </si>
  <si>
    <t>000000571/01</t>
  </si>
  <si>
    <t xml:space="preserve">INSTITUTO DE HEMODIALISE DE ITUMBIARA  - 000000000571/01 - SERVICOS DE HEMODIALISE REF SETEMBRO 2020 - HOSP DE ITUMBIARA </t>
  </si>
  <si>
    <t>330951774/01</t>
  </si>
  <si>
    <t>ALGAR SOLUCOES EM TIC S/A  - 000330951774/01 - CONTA DE TELEFONE REF SETEMBRO 2020 - HOSP ITUMBIARA</t>
  </si>
  <si>
    <t>330808172/01</t>
  </si>
  <si>
    <t>ALGAR TELECOM S/A - 000330808172/01 - CONTA DE TELEFONE REF SETEMBRO 2020 - HOSP ITUMBIARA </t>
  </si>
  <si>
    <t>GOIÁS - TRIBUNAL DE JUSTIÇA DO ESTADO DE GOIÁS</t>
  </si>
  <si>
    <t>613705450/01</t>
  </si>
  <si>
    <t>GOIÁS - TRIBUNAL DE JUSTIÇA DO ESTADO DE GOIÁS - 002613705450/01 - CUSTAS JUDICIAIS OUT/2020 ( GUIA PARA AGRAVO /RESGATE UTI MOVEL) - HOSP ITUMBIARA</t>
  </si>
  <si>
    <t>000000418/01</t>
  </si>
  <si>
    <t>NOX TECNOLOGIA DA INFORMACAO LTDA - 000000000418/01 - PRESTAÇÃO DE SERVIÇO CUJO O OBJETIVO E O GERENCIAMENTO E OPERACIONALIZAÇÃO E EXECUÇÃO DAS ACOES E SERVIÇOS - MV REF SETEMBRO 2020 - HOSP ITUMBIARA</t>
  </si>
  <si>
    <t>000010721/01</t>
  </si>
  <si>
    <t>VIDA GOIAS UTI MOVEL LTDA - ME - 000000010721/01 - SERVIÇO DE TRANSPORTE EM UNIDADE DE PRONTO ATENDIMENTO MOVEL REF SETEMBRO 2020 - HOSP ITUMBIARA</t>
  </si>
  <si>
    <t>000000659/01</t>
  </si>
  <si>
    <t>MEDICAL CLEAN - 000000000659/01 - SERVIÇOS DE MEDICINA E SEGURANÇA DO TRABALHO AO SETOR DE RH REF SETEMBRO 2020 - HOSP ITUMBIARA</t>
  </si>
  <si>
    <t>BIOMEGA MEDICINA DIOGNOSTICA LTDA - 000000002199/01 - SERVIÇOS DE EXAMES LABORATORIAIS DE ANALISES CLINICAS REF SETEMBRO 2020 - HOSP ITUMBIARA</t>
  </si>
  <si>
    <t>001192618/01</t>
  </si>
  <si>
    <t>MOVIDA LOCACAO DE VEICULOS S.A. - 000001192618/01 - LOCAÇÃO DE VEICULO PLACA QXQ-8A55 REF 21/08/2020 A 20/09/2020 - HOSP ITUMBIARA</t>
  </si>
  <si>
    <t>001460642/01</t>
  </si>
  <si>
    <t>TRIVALE ADMINISTRAÇÃO LTDA - 000001460642/01 - CONSUMO DE CARTAO COMBUSTIVEL SETEMBRO 2020 - HOSP DE ITUMBIARA</t>
  </si>
  <si>
    <t>000045446/01</t>
  </si>
  <si>
    <t>HIGIPAPER DISTRIBUIDORA E COMERCIO LTDA - EPP - 000000045446/01 - MATERIAL DE LIMPEZA  REF OUTUBRO 2020 - HOSP ITUMBIARA</t>
  </si>
  <si>
    <t>REND PAGO APLIC AUT P</t>
  </si>
  <si>
    <t>SND DISTRIBUIÇÃO DE PRODUTOS DE INFORMATICA SA</t>
  </si>
  <si>
    <t>000183068/01</t>
  </si>
  <si>
    <t>SND DISTRIBUIÇÃO DE PRODUTOS DE INFORMATICA SA - 000000183068/01 - AQUISIÇÃO TV SANSUNG PARA SALA DE REUNIAO SETEMBRO 2020 - HOSP ITUMBIARA</t>
  </si>
  <si>
    <t>000000142878</t>
  </si>
  <si>
    <t>ART SUPREMA ESQUADRIAS E VIDROS - 000000000142878 - ADIANTAMENTO PARA INSTALACAO DE PAREDE EM GESSO CARTONADO E 1 KIT PORTA PRONTA (MONTADA), PARA ADEQUACAO DAS SALAS DE COORDENACAO DE ENFERMAGEM E SALA MULTIPROFISSION DA UNIDADE HOSPITALAR</t>
  </si>
  <si>
    <t>PABLYNY SILVA DURAN</t>
  </si>
  <si>
    <t>000000142898</t>
  </si>
  <si>
    <t>PABLYNY SILVA DURAN - 000000000142898 - ADIANTAMENTO PARA ENVIO DE TELEGRAMAS A COLABORADORES DESLIGADOS DO INTS ITUMBIARA</t>
  </si>
  <si>
    <t>000000416/01</t>
  </si>
  <si>
    <t xml:space="preserve">MORAES E ANDRADE PRODUTOS ODONTOLOGICOS EIRELI - 000000000416/01 - MATERIAL HOSPITALAR REF SETEMBRO 2020 - HOSPITAL DE ITUMBIARA </t>
  </si>
  <si>
    <t>000010137/01</t>
  </si>
  <si>
    <t>SUPRIMAIS SUPRIMENTOS P INFORMATICA LTDA - 000000010137/01 - MATERIAL DE EXPEDIENTE REF SETEMBRO 2020 - HOSP ITUMBIARA</t>
  </si>
  <si>
    <t>L A COMERCIO DE PRODUTOS E ACESSORIOS HOSPITALARES - 000000000111/01 - MATERIAL HOSPITALARES REF SETEMBRO 2020 - HOSP ITUMBIARA</t>
  </si>
  <si>
    <t>000015098/01</t>
  </si>
  <si>
    <t xml:space="preserve">APOLO MATERIAIS PARA ESCRITORIO LTDA - 000000015098/01 - MATERIAL EXPEDIENTE REF SETEMBRO 2020 - EMISSAO NF 30/09/2020 ENTRADA NO EST. 30/09/2020 - HOSP ITUMBIARA </t>
  </si>
  <si>
    <t xml:space="preserve">AVANCO COMERCIAL - 000000000011/01 - MATERIAL DE EXPEDIENTE - AQUISIÇÃO CELULAR - EMISSAO NF 29/09/2020 ENTRADA 01/10/2020 - REF SETEMBRO 2020 </t>
  </si>
  <si>
    <t>000133362/01</t>
  </si>
  <si>
    <t>CIENTIFICA MEDICA HOSPITALAR LTDA - 000000133362/01 - MEDICAMENTOS - REF SETEMBRO 2020 - EMISSAO NF 30/09/2020 ENTRADA EST. 01/10/2020 - HOSP. ITUMBIARA</t>
  </si>
  <si>
    <t>000907955/01</t>
  </si>
  <si>
    <t xml:space="preserve">HOSPFAR IND E COM DE PROD HOSP SA - 000000907955/01 - MATERIAIS HOSPITALARES (ALCOOL 70%) REF SETEMBRO 2020 - DATA EMISSAO NF 29/09/2020 ENTRADA NO EST. 30/09/2020 - HOSP ITUMBIARA 
</t>
  </si>
  <si>
    <t>J R TRANSPORTES  - 000000000005/01 - SERVICO DE TRANSPORTE DE PESSOAL PERIODO 13/09/2020 A 12/10/2020 - HOSP ITUMBIARA</t>
  </si>
  <si>
    <t>000009319/01</t>
  </si>
  <si>
    <t>GRAFICA SALAZAR LTDA - 000000009319/01 - SERVICOS GRAFICOS - SETEMBRO 2020 - HOSP. ITUMBIARA</t>
  </si>
  <si>
    <t>2G2M RESTAURANTES - 000000000018/01 - FORNECIMENTO DE REFEICOES REF SETEMBRO 2020 - HOSP DE ITUMBIARA</t>
  </si>
  <si>
    <t>000011183/01</t>
  </si>
  <si>
    <t>SEPARAR PRODUTOS E SERVICOS LTDA - 000000011183/01 - LOCAÇÃO DE UNIDADE GERADORA DE OXIGENIO / LOCAÇÃO DE CILINDROS DE AR MEDICINAL REF SETEMBRO 2020 - HOSP ITUMBIARA</t>
  </si>
  <si>
    <t>000030020/01</t>
  </si>
  <si>
    <t xml:space="preserve">QUALYCOPY COMERCIO E SERVIÇOS LTDA - 000000030020/01 - ALUGUEL DE MAQUINAS E EQUIPAMENTOS IMPRESSORAS  REF SETEMBRO 2020 - HOSP DE ITUMBIARA </t>
  </si>
  <si>
    <t>000000520/01</t>
  </si>
  <si>
    <t>DIVINA MARIA DE SOUZA D3 SOLUCOES EIRELI - 000000000520/01 - SERVICO DE ASSESSORIA DE IMPRENSA, COMUNICACAO E RELACOES PUBLICAS REF SETEMBRO 2020 - HOSP DE ITUMBIARA</t>
  </si>
  <si>
    <t>000000532/01</t>
  </si>
  <si>
    <t xml:space="preserve">INSTITUTO DE HEMOTERAPIA DE ITUMBIARA - 000000000532/01 - SERVICOS DE HEMOCOMPONENTES DE CONCENTRADO DE HEMACIAS REF SETEMBRO 2020 - HOSP DE ITUMBIARA </t>
  </si>
  <si>
    <t>000033762/01</t>
  </si>
  <si>
    <t>ONCOTECH HOSPITALAR COMERCIO DE MEDICAMENTOS LTDA - 000000033762/01 - COMPRA DE MEDICAMENTOS REF SETEMBRO 2020 - HOSP ITUMBIARA</t>
  </si>
  <si>
    <t>000123197/01</t>
  </si>
  <si>
    <t>ANBIOTON IMPORTADORA LTDA - 000000123197/01 - MEDICAMENTOS REF SETEMBRO 2020 - HOSP ITUMBIARA</t>
  </si>
  <si>
    <t>000087874/01</t>
  </si>
  <si>
    <t>VITTA IND. E COMERCIO DE PROD. HOSP. EIRELI - ME - 000000087874/01 - MATERIAL DE EXPEDIENTE REF SETEMBRO/2020 - HOSP  ITUMBIARA</t>
  </si>
  <si>
    <t>000096599/01</t>
  </si>
  <si>
    <t>SUPERMEDICA DISTRIBUIDORA HOSPITALAR EIRELI - 000000096599/01 - MATERIAIS HOSPITALARES REF OUTUBRO 2020 - HOSP ITUMBIARA</t>
  </si>
  <si>
    <t>000096600/01</t>
  </si>
  <si>
    <t>SUPERMEDICA DISTRIBUIDORA HOSPITALAR EIRELI - 000000096600/01 - MATERIAL DE EXPEDIENTE REF OUTUBRO 2020 - HOSP ITUMBIARA</t>
  </si>
  <si>
    <t>000087873/01</t>
  </si>
  <si>
    <t>VITTA IND. E COMERCIO DE PROD. HOSP. EIRELI - ME - 000000087873/01 - MATERIAL DE EXPEDIENTE REF OUTUBRO 2020 - HOSP ITUMBIARA</t>
  </si>
  <si>
    <t>000049369/01</t>
  </si>
  <si>
    <t xml:space="preserve">FUTURA DISTRIBUIDORA DE MEDICAMENTOS E PROD. DE SAUDE LTDA - 000000049369/01 - MEDICAMENTO REF SETEMBRO 2020 - HOSP ITUMBIARA </t>
  </si>
  <si>
    <t>003914326/01</t>
  </si>
  <si>
    <t>LOCALIZA RENT A CAR - 000003914326/01 - REFERENTE AVARIA PLACA QXM5716 - HOSP. ITUMBIARA</t>
  </si>
  <si>
    <t>000351408/01</t>
  </si>
  <si>
    <t>LOCALIZA RENT A CAR - 000000351408/01 - ALUGUEL DE VEICULO PLACA QXM5716 - PERIODO 08/09 A 25/09/2020 (ENCERRAMENTO DE CONTRATO) - HOSP. ITUMBIARA</t>
  </si>
  <si>
    <t>000348699/01</t>
  </si>
  <si>
    <t>LOCALIZA RENT A CAR - 000000348699/01 - ALUGUEL DE VEICULO PLACA QXM5716 - PERIODO 09/08 A 08/09/2020 - HOSP. ITUMBIARA</t>
  </si>
  <si>
    <t>000343380/01</t>
  </si>
  <si>
    <t>LOCALIZA RENT A CAR - 000000343380/01 - ALUGUEL DE VEICULO PLACA QXM5716 - PERIODO 10/07 A 09/08/2020 - HOSP. ITUMBIARA</t>
  </si>
  <si>
    <t>ADRIELSON FERREIRA PINHEIRO ME</t>
  </si>
  <si>
    <t>000007116/01</t>
  </si>
  <si>
    <t>ADRIELSON FERREIRA PINHEIRO ME - 000000007116/01 - MATERIAL DE EXPEDIENTE REF OUTUBRO/2020 - HOSP ITUMBIARA</t>
  </si>
  <si>
    <t>000000143113</t>
  </si>
  <si>
    <t>GERATRIZ ENGENHARIA E PROJETOS LTDA - 000000000143113 - ADIANTAMENTO 50% DO VALOR REFERENTE A CONTRATACAO DE PRESTACAO DE SERVICO PARA INSTALACAO DE DOIS EQUIPAMENTOS ANALISADORES DE REDE DE ENERGIA.</t>
  </si>
  <si>
    <t>000000143161</t>
  </si>
  <si>
    <t>EDENRED SOLUCOES DE PAGAMENTOS HYLA S.A. - 000000000143161 - REEMBOLSO A FUNDO FIXO</t>
  </si>
  <si>
    <t>000006886/01</t>
  </si>
  <si>
    <t>SEPARAR PRODUTOS E SERVICOS LTDA - 000000006886/01 - RECARGA DE CILINDRO DE AR MEDICINAL REF SETEMBRO 2020 - HOSP ITUMBIARA</t>
  </si>
  <si>
    <t>000000142851</t>
  </si>
  <si>
    <t xml:space="preserve">EDENRED SOLUCOES DE PAGAMENTOS HYLA S.A. - 000000000142851 - PRESTACAO DE CONTAS DO FUNDO FIXO - CARTAO </t>
  </si>
  <si>
    <t>BLOQUEIO JUDICIAL - RESTITUICAO &gt; CC 29310 P/ CC 27233</t>
  </si>
  <si>
    <t>000000142576</t>
  </si>
  <si>
    <t xml:space="preserve">RESCISÕES - 000000000142576 - LIQUIDO DE RESCISÃO - Competência: out/2020  Períodos:  - LIQUIDO RESCISÃO </t>
  </si>
  <si>
    <t>RECEBIMENTO DE RECURSO DE ITUMBIARA EM 19102020_ OUTUBRO</t>
  </si>
  <si>
    <t>000000142715</t>
  </si>
  <si>
    <t xml:space="preserve">RESCISÕES - 000000000142715 - LIQUIDO DE RESCISÃO - Competência: out/2020  Períodos:  - LIQUIDO RESCISÃO </t>
  </si>
  <si>
    <t>DANIELLE MATOS MOREIRA</t>
  </si>
  <si>
    <t>000000143926</t>
  </si>
  <si>
    <t>DANIELE MATOS MOREIRA - 000000000143926 - REEMBOL DE DESPESAS COM ALIMENTAÇÃO E TRANSPORTE EM TREINAMENTO NO HOSPITAL HUGO EM GOIANIA DO DIA 13/10/2020</t>
  </si>
  <si>
    <t>PATRICIA OLIVEIRA DOS SANTOS</t>
  </si>
  <si>
    <t>000000143936</t>
  </si>
  <si>
    <t>PATRICIA OLIVEIRA DOS SANTOS - 000000000143936 - REEMBOLSO DE DESPESAS COM MEDICAMENTO PARA FUNCIONARIO INTS (HCAMP - ITUMBIARA) DIA 17/10/2020</t>
  </si>
  <si>
    <t>002116597794</t>
  </si>
  <si>
    <t>SANEAGO SANEAMENTO DE GOIAS S.A - 000002116597794 - FATURA DE AGUA REFERENTE A JUNHO/2020 - HOSP ITUMBIARA</t>
  </si>
  <si>
    <t>002118717944</t>
  </si>
  <si>
    <t>SANEAGO SANEAMENTO DE GOIAS S.A - 000002118717944 - FATURA DE AGUA REFERENTE A JULHO/2020 - HOSP ITUMBIARA</t>
  </si>
  <si>
    <t>002120842469</t>
  </si>
  <si>
    <t>SANEAGO SANEAMENTO DE GOIAS S.A - 000002120842469 - FATURA DE AGUA REFERENTE A AGOSTO/2020 - HOSP ITUMBIARA</t>
  </si>
  <si>
    <t>002117774866</t>
  </si>
  <si>
    <t>SANEAGO SANEAMENTO DE GOIAS S.A - 000002117774866 - FATURA DE AGUA CONTA NR 0383120-5 REFERENTE A JULHO/2020 - HOSP ITUMBIARA</t>
  </si>
  <si>
    <t>002119897126</t>
  </si>
  <si>
    <t>SANEAGO SANEAMENTO DE GOIAS S.A - 000002119897126 - FATURA DE AGUA CONTA NR 0383120-5 REFERENTE A AGOSTO/2020 - HOSP ITUMBIARA</t>
  </si>
  <si>
    <t>000095736/01</t>
  </si>
  <si>
    <t>SUPERMEDICA DISTRIBUIDORA HOSPITALAR EIRELI - 000000095736/01 - MEDICAMENTOS REFERENTE SETEMBRO 2020 - HOSP ITUMBIARA</t>
  </si>
  <si>
    <t>000000112/01</t>
  </si>
  <si>
    <t>L A COMERCIO DE PRODUTOS E ACESSORIOS HOSPITALARES - 000000000112/01 - MATERIAIS HOSPITALARES REF SETEMBRO 2020 - HOSP ITUMBIARA</t>
  </si>
  <si>
    <t>000133231/01</t>
  </si>
  <si>
    <t>CIENTIFICA MEDICA HOSPITALAR LTDA - 000000133231/01 - MATERIAL DE EXPEDIENTE REF SETEMBRO 2020 - EMISSAO NF 29/09/2020  ENTRADA EST. 01/10/2020 - HOSP ITUMBIARA</t>
  </si>
  <si>
    <t>ANA PAULA DE OLIVEIRA ALVES</t>
  </si>
  <si>
    <t>000001078/01</t>
  </si>
  <si>
    <t>ANA PAULA DE OLIVEIRA ALVES - 000000001078/01 - PRESTAÇÃO DE SERVIÇO CONTROLE DE PRAGAS E LIMP DE CAIXA DE AGUA REF SETEMBRO 2020 - HOSP ITUMBIARA</t>
  </si>
  <si>
    <t>000002081/01</t>
  </si>
  <si>
    <t>BAHIALAV LAVANDERIA HOSPITALAR LTDA.  - 000000002081/01 - SERVIÇOS DE LAVANDERIA SETEMBRO/2020 - HOSP ITUMBIARA</t>
  </si>
  <si>
    <t>ANGULAR PRODUTOS PARA SAUDE LTDA ME</t>
  </si>
  <si>
    <t>000004011/01</t>
  </si>
  <si>
    <t>ANGULAR PRODUTOS PARA SAUDE LTDA ME - 000000004011/01 - MATERIAIS HOSPITALARES REF OUTUBRO 2020 - HOSP ITUMBIARA</t>
  </si>
  <si>
    <t>000009128/01</t>
  </si>
  <si>
    <t>BIO INFINITY TECNOLOGIA HOSPITALAR EIRELI - 000000009128/01 - MATERIAIS HOSPITALARES REF OUTUBRO 2020 - HOSP ITUMBIARA</t>
  </si>
  <si>
    <t>000023478/01</t>
  </si>
  <si>
    <t>ELLO DISTRIBUICAO LTDA - MATRIZ - 000000023478/01 - MATERIAIS HOSPITALARES REF OUTUBRO 2020 - HOSP ITUMBIARA</t>
  </si>
  <si>
    <t>000133627/01</t>
  </si>
  <si>
    <t>CIENTIFICA MEDICA HOSPITALAR LTDA - 000000133627/01 - MATERIAIS HOSPITALARES REF OUTUBRO 2020 - HOSP ITUMBIARA</t>
  </si>
  <si>
    <t>002122972757</t>
  </si>
  <si>
    <t>SANEAGO SANEAMENTO DE GOIAS S.A - 000002122972757 - FATURA DE AGUA CONTA NR 0383126-4 REFERENTE A SETEMBRO/2020 - HOSP ITUMBIARA</t>
  </si>
  <si>
    <t>002122023953</t>
  </si>
  <si>
    <t>SANEAGO SANEAMENTO DE GOIAS S.A - 000002122023953 - FATURA DE AGUA CONTA NR 0383120-5 REFERENTE A SETEMBRO/2020 - HOSP ITUMBIARA</t>
  </si>
  <si>
    <t>000015077/01</t>
  </si>
  <si>
    <t>MICROLAB LABORATORIO DE ANALISES MICROBIOLOGICAS E AMBIENT - 000000015077/01 - ANALISE DE AGUA REFERENTE SETEMBRO/2020 - HOSP ITUMBIARA</t>
  </si>
  <si>
    <t>DMLS COMERCIO E SERVIÇOS TECNOLOGICOS E SOLARES</t>
  </si>
  <si>
    <t>000000540/01</t>
  </si>
  <si>
    <t>DMLS COMERCIO E SERVIÇOS TECNOLOGICOS E SOLARES - 000000000540/01 - COMPRA DE CHOMECAST 3 ORIGINAL GOOGLE FULL HD HDMI 3 GERACAO - HOSP. ITUMBIARA</t>
  </si>
  <si>
    <t>ELISANGELA ALVES GOUVEA</t>
  </si>
  <si>
    <t>000000144692</t>
  </si>
  <si>
    <t>ELISANGELA ALVES GOUVEA - 000000000144692 - REEMBOLSO PARA ELISANGELA ALVES GOUVEA REFERENTE AS DESPESAS COM ALIMENTACAO REUNIAO NA SECRETARIA DE SAUDE DIA 21.10</t>
  </si>
  <si>
    <t xml:space="preserve">JAQUELINE DOURADO RODRIGUES </t>
  </si>
  <si>
    <t>000000144705</t>
  </si>
  <si>
    <t>JAQUELINE DOURADO RODRIGUES  - 000000000144705 - REEMBOLSO PARA JAQUELINE DOURADO REFERENTE AS DESPESAS COM ALIMENTACAO REUNIAO NA SECRETARIA DE SAUDE DIA 21.10</t>
  </si>
  <si>
    <t>000000835/01</t>
  </si>
  <si>
    <t>RTD SOLUCOES EM IMAGEM LTDA - 000000000835/01 - PRESTAÇÃO DE SERVIÇOS POR DIAGNOSTICO POR IMAGEM REFERENTE JULHO/2020 - HOSP ITUMBIARA</t>
  </si>
  <si>
    <t>000000834/01</t>
  </si>
  <si>
    <t>RTD SOLUCOES EM IMAGEM LTDA - 000000000834/01 - PRESTAÇÃO DE SERVIÇOS POR DIAGNOSTICO POR IMAGEM REFERENTE SETEMBRO/2020 - HOSP ITUMBIARA</t>
  </si>
  <si>
    <t>000000832/01</t>
  </si>
  <si>
    <t>RTD SOLUCOES EM IMAGEM LTDA - 000000000832/01 - PRESTAÇÃO DE SERVIÇOS POR DIAGNOSTICO POR IMAGEM REFERENTE AGOSTO/2020 - HOSP ITUMBIARA</t>
  </si>
  <si>
    <t>000032371/01</t>
  </si>
  <si>
    <t>TOP SERVICE SERVICOS E SISTEMAS S/A - 000000032371/01 - SERVICO DE LIMPEZA E HIGIENIZACAO REFERENTE SETEMBRO/2020  -  HOSP DE ITUMBIARA</t>
  </si>
  <si>
    <t>000000554/01</t>
  </si>
  <si>
    <t>CDS SERVIÇOS EMPRESARIAIS EIRELI - 000000000554/01 - SERVIÇOS DE MANUTENÇÃO PREDIAL REFERENTE SETEMBRO/2020 - HOSP ITUMBIARA</t>
  </si>
  <si>
    <t>000002271/01</t>
  </si>
  <si>
    <t>BIOMEGA MEDICINA DIOGNOSTICA LTDA - 000000002271/01 - SERVIÇOS DE EXAMES LABORATORIAIS DE ANALISES CLINICAS TESTE COVID REF SETEMBRO/2020 - HOSP ITUMBIARA</t>
  </si>
  <si>
    <t>000033040/01</t>
  </si>
  <si>
    <t xml:space="preserve">PROGUARDA VIGILANCIA E SEGURANÇA LTDA - 000000033040/01 - SERVICO DE SEGURANCA REF  SETEMBRO/2020 - HOSPITAL DE ITUMBIARA </t>
  </si>
  <si>
    <t>760265</t>
  </si>
  <si>
    <t>APL APLIC AUT MAIS AP</t>
  </si>
  <si>
    <t>000000144140</t>
  </si>
  <si>
    <t xml:space="preserve">RESCISÕES - 000000000144140 - LIQUIDO DE RESCISÃO - Competência: out/2020  Períodos:  - LIQUIDO RESCISÃO </t>
  </si>
  <si>
    <t xml:space="preserve">TARIFAS BANCARIAS </t>
  </si>
  <si>
    <t>RESGATE APLIC AUT MAIS</t>
  </si>
  <si>
    <t>000000144454</t>
  </si>
  <si>
    <t xml:space="preserve">FOLHAS - 000000000144454 - LIQUIDO SALARIAL - Competência: out/2020  Períodos: 3 - LIQUIDO SALARIAL </t>
  </si>
  <si>
    <t>000082741/01</t>
  </si>
  <si>
    <t>MEDCOM COM. DE MEDICAMENTOS HOSP. LTDA - 000000082741/01 - MEDICAMENTOS  REF SETEMBRO 2020 - DATA EMISSAO NF 29/09/2020 ENTRADA NO EST. 30/09/2020 - HOSP ITUMBIARA</t>
  </si>
  <si>
    <t>000002634/01</t>
  </si>
  <si>
    <t>CCAF COM MEDIC E MAT HOSP EIRELI - ME - 000000002634/01 - MEDICAMENTOS REF OUTUBRO 2020 - HOSP. ITUMBIARA</t>
  </si>
  <si>
    <t>000083240/01</t>
  </si>
  <si>
    <t>MEDCOM COM. DE MEDICAMENTOS HOSP. LTDA - 000000083240/01 - MEDICAMENTOS REF OUTUBRO 2020 - HOSP ITUMBIARA</t>
  </si>
  <si>
    <t>JRV SERVIÇOS LTDA</t>
  </si>
  <si>
    <t>000003940/01</t>
  </si>
  <si>
    <t xml:space="preserve">JRV SERVIÇOS LTDA - 000000003940/01 - SERVIÇOS DE LICENCIAMENTO DE SOFTWARE F-SECURE </t>
  </si>
  <si>
    <t>000003938/01</t>
  </si>
  <si>
    <t xml:space="preserve">JRV SERVIÇOS LTDA - 000000003938/01 - SERVIÇOS GERENCIADOS DE FIREWALL REFERENTE AGOSTO/2020 - HOSP ITUMBIARA </t>
  </si>
  <si>
    <t>000003939/01</t>
  </si>
  <si>
    <t xml:space="preserve">JRV SERVIÇOS LTDA - 000000003939/01 - SERVIÇOS GERENCIADOS DE FIREWALL REFERENTE SETEMBRO/2020 - HOSP ITUMBIARA </t>
  </si>
  <si>
    <t>000005262/01</t>
  </si>
  <si>
    <t>W C A INDUSTRIA E COMERCIO DE ETIQUETAS ADESIVAS LTDA ME - 000000005262/01 - MATERIAL DE EXPEDIENTE REFERENTE OUTUBRO/2020 - HOSP ITUMBIARA</t>
  </si>
  <si>
    <t>LUIZ ANTONIO VENANCIO</t>
  </si>
  <si>
    <t>000001160/01</t>
  </si>
  <si>
    <t>LUIZ ANTONIO VENANCIO - 000000001160/01 - MATRIAIS HOSPITALARES REFERENTE OUTUBRO/2020 - HOSP ITUMBIARA</t>
  </si>
  <si>
    <t>000000145699</t>
  </si>
  <si>
    <t>DANIELLE MATOS MOREIRA - 000000000145699 - REEMBOLSO PARA DANIELLE MATOS MOREIRA REFERENTE AS DESPESAS COM ALIMENTACAO E TRANSPORTE EM TREINAMENTO NO HOSPITAL HUGO EM GOIANIA NOS DIAS 27/10/2020 E 28/10/2020</t>
  </si>
  <si>
    <t>MARCIO RODRIGUES DA SILVA</t>
  </si>
  <si>
    <t>000000145708</t>
  </si>
  <si>
    <t>MARCIO RODRIGUES DA SILVA - 000000000145708 - REEMBOLSO REFERENTE AS DESPESAS COM ALIMENTACAO LEVAR FUNCIONARIO DO HCAMP ITUMBIARA NO HOSPITAL HUGO EM GOIANIA PARA TREINAMENTO NOS DIAS 27/10 E 28/10 E BUSCAR CONSULTORIA DA PLANISA</t>
  </si>
  <si>
    <t>000000145945</t>
  </si>
  <si>
    <t>EDENRED SOLUCOES DE PAGAMENTOS HYLA S.A. - 000000000145945 - REEMBOLSO FUNDO FIXO</t>
  </si>
  <si>
    <t>25102020001</t>
  </si>
  <si>
    <t>IMPOSTOS - 25102020001 - ISS FORN SEFAZ SALVADOR OUT/2020 - HOSP ITUMBIARA</t>
  </si>
  <si>
    <t>25102020002</t>
  </si>
  <si>
    <t>IMPOSTOS - 25102020002 - ISS FORN SEFAZ SALVADOR OUT/2020 - HOSP ITUMBIARA</t>
  </si>
  <si>
    <t>25102020003</t>
  </si>
  <si>
    <t>IMPOSTOS - 25102020003 - ISS FORN SEFAZ SALVADOR OUT/2020 - HOSP ITUMBIARA</t>
  </si>
  <si>
    <t>25102020004</t>
  </si>
  <si>
    <t>IMPOSTOS - 25102020004 - ISS FORN SEFAZ SALVADOR OUT/2020 - HOSP ITUMBIARA</t>
  </si>
  <si>
    <t>25102020005</t>
  </si>
  <si>
    <t>IMPOSTOS - 25102020005 - ISS FORN SEFAZ SALVADOR OUT/2020 - HOSP ITUMBIARA</t>
  </si>
  <si>
    <t>000000145614</t>
  </si>
  <si>
    <t>EDENRED SOLUCOES DE PAGAMENTOS HYLA S.A. - 000000000145614 - PRESTACAO DE CONTAS DO FUNDO FIXO - CARTAO DANILO VIEIRA</t>
  </si>
  <si>
    <t xml:space="preserve">MULTIDATA LTDA - 000000000235/01 - SERV.  INSTALACAO DE REDE DE DADOS, VOZ  ELETRICA E BACKFONE EM FIBRAOTICA E CABEAMENTO CAT OUT/2020 -  HOSP ITUMBIARA </t>
  </si>
  <si>
    <t>000000238/01</t>
  </si>
  <si>
    <t>MULTIDATA LTDA - 000000000238/01 - SERV DE INSTALAÇÃO E CONFIGURAÇÃO DE CONTROLADORA WIRELESS ACEES POINT OUT 2020 - HOSP ITUMBIARA</t>
  </si>
  <si>
    <t>000000146244</t>
  </si>
  <si>
    <t>MULTIDATA LTDA - 000000000146244 - VALOR DE PAGAMENTO A MAIOR DEVIDO A NÃO RETENCAO DE ISS NO PRIMEIRO LANCAMENTO DA NF 235</t>
  </si>
  <si>
    <t>000000146246</t>
  </si>
  <si>
    <t>MULTIDATA LTDA - 000000000146246 - VALOR DE PAGAMENTO A MAIOR DEVIDO A NÃO RETENCAO DE ISS NO PRIMEIRO LANCAMENTO DA NF 238</t>
  </si>
  <si>
    <t>000009713/01</t>
  </si>
  <si>
    <t>OXICENTRO - OXIGENIO CENTRO OESTE LTDA - EPP - 000000009713/01 - AQUISIÇÃO DE REGULADOR PRESSAO OXIG. MEDICINAL REF OUTUBRO 2020 - HOSP ITUMBIARA</t>
  </si>
  <si>
    <t>000134311/01</t>
  </si>
  <si>
    <t>CIENTIFICA MEDICA HOSPITALAR LTDA - 000000134311/01 - MEDICAMENTOS REF OUTUBRO 2020 - HOSP ITUMBIARA</t>
  </si>
  <si>
    <t>WORK BEE ROUPAS PROFISSIONAIS EIRELI</t>
  </si>
  <si>
    <t>000000505/01</t>
  </si>
  <si>
    <t>WORK BEE ROUPAS PROFISSIONAIS EIRELI - 000000000505/01 - AQUISIÇÃO DE AVENTAL TNT REFERENTE A OUTUBRO/2020 - HOSP ITUMBIARA</t>
  </si>
  <si>
    <t>000040941/01</t>
  </si>
  <si>
    <t>MAXDESCARTE - 000000040941/01 - MATERIAL HOSPITALAR REFERENTE OUTUBRO/2020 - HOSP ITUMBIARA</t>
  </si>
  <si>
    <t>000000012/01</t>
  </si>
  <si>
    <t>AVANCO COMERCIAL - 000000000012/01 - MATERIAL DE EXPEDIENTE REFERENTE A OUTUBRO/2020 - HOSP ITUMBIARA</t>
  </si>
  <si>
    <t>000000144695</t>
  </si>
  <si>
    <t xml:space="preserve">FOLHAS - 000000000144695 - LIQUIDO SALARIAL - Competência: out/2020  Períodos: 3 - LIQUIDO SALARIAL </t>
  </si>
  <si>
    <t>TABELIONATO DE PROTESTOS, TITULOS E DOCUMENTOS E REGISTRO PESSOAS JURIDICAS</t>
  </si>
  <si>
    <t>000000146426</t>
  </si>
  <si>
    <t>TABELIONATO DE PROTESTOS, TITULOS E DOCUMENTOS E REGISTRO PESSOAS JURIDICAS - 000000000146426 - ADIANTAMENTO REGISTRO DE DOCUMENTOS PARA ABERTURA DO CNPJ DA FILIAL HOSPITAL ITUMBIARA</t>
  </si>
  <si>
    <t>REND PAGO APLIC APR</t>
  </si>
  <si>
    <t>RES PAGO APLIC AUT APR</t>
  </si>
  <si>
    <t>000000241/01</t>
  </si>
  <si>
    <t>MULTIDATA LTDA - 000000000241/01 - INSTALAÇÃO DE REDE DE DADOS VOZ ELETRICA BACKBONE EM FIBRA OPTICA  REFERENTE SETEMBRO/2020 - HOSP ITUMBIARA</t>
  </si>
  <si>
    <t>000210023/01</t>
  </si>
  <si>
    <t>WHITE MARTINS GASES INDUSTRIAIS LTDA - 000000210023/01 - GASES HOSPITALARES 10/2020 - HOSP ITUMBIARA</t>
  </si>
  <si>
    <t>000210021/01</t>
  </si>
  <si>
    <t>WHITE MARTINS GASES INDUSTRIAIS LTDA - 000000210021/01 - GASES HOSPITALARES 10/2020 - HOSP ITUMBIARA</t>
  </si>
  <si>
    <t>000209387/01</t>
  </si>
  <si>
    <t>WHITE MARTINS GASES INDUSTRIAIS LTDA - 000000209387/01 - GASES HOSPITALARES 10/2020 - HOSP ITUMBIARA</t>
  </si>
  <si>
    <t>000208744/01</t>
  </si>
  <si>
    <t>WHITE MARTINS GASES INDUSTRIAIS LTDA - 000000208744/01 - GASES HOSPITALARES 10/2020 - HOSP ITUMBIARA</t>
  </si>
  <si>
    <t>000208493/01</t>
  </si>
  <si>
    <t>WHITE MARTINS GASES INDUSTRIAIS LTDA - 000000208493/01 - GASES HOSPITALARES 10/2020 - HOSP ITUMBIARA</t>
  </si>
  <si>
    <t>000208210/01</t>
  </si>
  <si>
    <t>WHITE MARTINS GASES INDUSTRIAIS LTDA - 000000208210/01 - GASES HOSPITALARES 09/2020 - HOSP ITUMBIARA</t>
  </si>
  <si>
    <t>000000146460</t>
  </si>
  <si>
    <t>TOP SERVICE SERVICOS E SISTEMAS S/A - 000000000146460 - PAGAMENTO DE ISS RETIDO COM ALIQUOTA SUPERIOR AO CORRETONO MUNICIPIO NF 28605</t>
  </si>
  <si>
    <t>000000146467</t>
  </si>
  <si>
    <t>TOP SERVICE SERVICOS E SISTEMAS S/A - 000000000146467 - PAGAMENTO DE ISS RETIDO COM ALIQUOTA SUPERIOR AO CORRETONO MUNICIPIO NF 28606</t>
  </si>
  <si>
    <t>000000146468</t>
  </si>
  <si>
    <t>TOP SERVICE SERVICOS E SISTEMAS S/A - 000000000146468 - PAGAMENTO DE ISS RETIDO COM ALIQUOTA SUPERIOR AO CORRETONO MUNICIPIO NF 29965</t>
  </si>
  <si>
    <t>000000146470</t>
  </si>
  <si>
    <t>PROGUARDA VIGILANCIA E SEGURANÇA LTDA - 000000000146470 - PAGAMENTO DE ISS RETIDO COM ALIQUOTA SUPERIOR AO CORRETONO MUNICIPIO NF 32689</t>
  </si>
  <si>
    <t>000000146471</t>
  </si>
  <si>
    <t>PROGUARDA VIGILANCIA E SEGURANÇA LTDA - 000000000146471 - PAGAMENTO DE ISS RETIDO COM ALIQUOTA SUPERIOR AO CORRETONO MUNICIPIO NF 32806</t>
  </si>
  <si>
    <t>000335356/01</t>
  </si>
  <si>
    <t>KOPELL DISTRIBUIÇÃO E LOGISTICA LTDA - 000000335356/01 - MATERIAL DE EXPEDIENTE 10/2020 - HOSP ITUMBIARA</t>
  </si>
  <si>
    <t>000000632/01</t>
  </si>
  <si>
    <t xml:space="preserve">JLAVIN LOCACOES COMERCIO E SERVICOS EIRELI - 000000000632/01 - SERVICO DE ENGENHARIA HOSPITALAR E MANUTENÇÃO PREDIAL REF SETEMBRO 2020 -  HOSPITAL ITUMBIARA </t>
  </si>
  <si>
    <t>7.05.01.06</t>
  </si>
  <si>
    <t>ADIANTAMENTO DE VIAGENS</t>
  </si>
  <si>
    <t>000000147410</t>
  </si>
  <si>
    <t>DANILO VIEIRA DA SILVA - 000000000147410 - ADIANTAMENTO VIAGEM DE TAXI DE GOIANIA PARA ITUMBIARA DIA 27/10/2020.</t>
  </si>
  <si>
    <t>RECEBIMENTO DE RECURSO DE ITUMBIARA EM 09112020_ NOVEMBRO</t>
  </si>
  <si>
    <t>DEVOLUCAO REFERENTE AO PAGAMENTO REALIZADO AO TABELIONATO DE PROTESTOS EQUIVACADAMENTE PARA ABERTURA DE CNPJ FILIAL ITUMBIARA</t>
  </si>
  <si>
    <t>000009223/01</t>
  </si>
  <si>
    <t>BIO INFINITY TECNOLOGIA HOSPITALAR EIRELI - 000000009223/01 - MATERIAIS HOSPITALARES REFERENTE OUTUBRO/2020 - HOSP ITUMBIARA</t>
  </si>
  <si>
    <t>000005653/01</t>
  </si>
  <si>
    <t>PRIME COMERCIO DE PRODUTOS HOSPITALARES LTDA - ME - 000000005653/01 - MANTA SMS PARA ESTERILIZAÇÃO DE MATERIAL REFERENTE OUTUBRO/2020 - HOSP ITUMBIARA</t>
  </si>
  <si>
    <t>000087938/01</t>
  </si>
  <si>
    <t>VITTA IND. E COMERCIO DE PROD. HOSP. EIRELI - ME - 000000087938/01 - MATERIAL DE EXPEDIENTE REFERENTE A OUTUBRO/2020 - HOSP ITUMBIARA</t>
  </si>
  <si>
    <t>26102020001</t>
  </si>
  <si>
    <t>IMPOSTOS - 26102020001 - ISS FORN. OUT/2020 - HOSP ITUMBIARA</t>
  </si>
  <si>
    <t>26102020002</t>
  </si>
  <si>
    <t>IMPOSTOS - 26102020002 - ISS FORN. OUT/2020 - HOSP ITUMBIARA</t>
  </si>
  <si>
    <t>26102020003</t>
  </si>
  <si>
    <t>IMPOSTOS - 26102020003 - ISS FORN. OUT/2020 - HOSP ITUMBIARA</t>
  </si>
  <si>
    <t>26102020004</t>
  </si>
  <si>
    <t>IMPOSTOS - 26102020004 - ISS FORN. OUT/2020 - HOSP ITUMBIARA</t>
  </si>
  <si>
    <t>26102020005</t>
  </si>
  <si>
    <t>IMPOSTOS - 26102020005 - ISS FORN. OUT/2020 - HOSP ITUMBIARA</t>
  </si>
  <si>
    <t>26102020006</t>
  </si>
  <si>
    <t>IMPOSTOS - 26102020006 - ISS FORN. OUT/2020 - HOSP ITUMBIARA</t>
  </si>
  <si>
    <t>26102020007</t>
  </si>
  <si>
    <t>IMPOSTOS - 26102020007 - ISS FORN. OUT/2020 - HOSP ITUMBIARA</t>
  </si>
  <si>
    <t>26102020008</t>
  </si>
  <si>
    <t>IMPOSTOS - 26102020008 - ISS FORN. OUT/2020 - HOSP ITUMBIARA</t>
  </si>
  <si>
    <t>26102020009</t>
  </si>
  <si>
    <t>IMPOSTOS - 26102020009 - ISS FORN. OUT/2020 - HOSP ITUMBIARA</t>
  </si>
  <si>
    <t>26102020010</t>
  </si>
  <si>
    <t>IMPOSTOS - 26102020010 - ISS FORN. OUT/2020 - HOSP ITUMBIARA</t>
  </si>
  <si>
    <t>26102020011</t>
  </si>
  <si>
    <t>IMPOSTOS - 26102020011 - ISS FORN. OUT/2020 - HOSP ITUMBIARA</t>
  </si>
  <si>
    <t>26102020012</t>
  </si>
  <si>
    <t>IMPOSTOS - 26102020012 - ISS FORN. OUT/2020 - HOSP ITUMBIARA</t>
  </si>
  <si>
    <t>000027102020</t>
  </si>
  <si>
    <t>IMPOSTOS - 000000027102020 - ISS AUTONOMO RPA REF. OUT/2020 - HOSP ITUMBIARA</t>
  </si>
  <si>
    <t xml:space="preserve">BARROS SOCIEDADE DE ADVOGADOS SS - 000000000076/01 - SERVICO DE ASSESSORIA  JURIDICA AO HOSPITAL REGIONAL SAO MARCOS - REF 10/2020 - HOSPITAL DE ITUMBIARA 
</t>
  </si>
  <si>
    <t>001482436/01</t>
  </si>
  <si>
    <t>TRIVALE ADMINISTRAÇÃO LTDA - 000001482436/01 - CONSUMO DE CARTAO COMBUSTIVEL10/2020 - HOSP DE ITUMBIARA</t>
  </si>
  <si>
    <t>JOSÉ WALTER ALVES DE OLIVEIRA JÚNIOR - ME - 000000000240/01 - SERVIÇO DE BRIGADISTA REF 10/2020 - HOSP ITUMBIARA</t>
  </si>
  <si>
    <t>000000411/01</t>
  </si>
  <si>
    <t>NOX TECNOLOGIA DA INFORMACAO LTDA - 000000000411/01 - SERVIÇOS DE IMPLANTAÇÃO MANUTENÇÃO E SUPORTE DAS ACOES E SERVIÇOS - MV - HOSP ITUMBIARA</t>
  </si>
  <si>
    <t>000000412/01</t>
  </si>
  <si>
    <t>NOX TECNOLOGIA DA INFORMACAO LTDA - 000000000412/01 - SERVIÇOS DE IMPLANTAÇÃO MANUTENÇÃO E SUPORTE DAS ACOES E SERVIÇOS - MV - HOSP ITUMBIARA</t>
  </si>
  <si>
    <t>NOX TECNOLOGIA DA INFORMACAO LTDA - 000000000413/01 - SERVIÇOS DE IMPLANTAÇÃO MANUTENÇÃO E SUPORTE DAS ACOES E SERVIÇOS - MV - HOSP ITUMBIARA</t>
  </si>
  <si>
    <t>000000410/01</t>
  </si>
  <si>
    <t>NOX TECNOLOGIA DA INFORMACAO LTDA - 000000000410/01 - SERVIÇOS DE IMPLANTAÇÃO MANUTENÇÃO E SUPORTE DAS ACOES E SERVIÇOS - MV - HOSP ITUMBIARA</t>
  </si>
  <si>
    <t>000000147716</t>
  </si>
  <si>
    <t>ELISANGELA ALVES GOUVEA - 000000000147716 - REEMBOLSO REFERENTE AS DESPESAS COM ALIMENTACAO DE ELISANGELA GOUVEA, RICARDO BRICIDIO E JAQUELINE DOURADO EM REUNIAO NA SECRETARIA DE SAUDE DIA 06/11/2020 SOBRE O CNPJ E O SIPEF</t>
  </si>
  <si>
    <t>FOKKUS TRADE PROD. E SERV. HOSP. LTDA</t>
  </si>
  <si>
    <t>000001683/01</t>
  </si>
  <si>
    <t>FOKKUS TRADE PROD. E SERV. HOSP. LTDA - 000000001683/01 - AQUISIÇÃO DE SUPORTE DE PAREDE COM BANDEJA GIRATORIA P/ MONITOR CARDIACO REF 11/2020 - HOSP ITUMBIARA</t>
  </si>
  <si>
    <t>MEDIALL BRASIL GESTAO EM SAUDE LTDA - 000000000298/01 - SERVIÇOS MEDICOS REF 10/2020 - HOSP ITUMBIARA</t>
  </si>
  <si>
    <t>000000148027</t>
  </si>
  <si>
    <t xml:space="preserve">SERRALHERIA SANTO ONOFRE - 000000000148027 - ADIANTAMENTO REFERENTE A FABRICACAO, PINTURA E MONTAGEM DE DUAS GAIOLAS PARA ARMAZENAMENTO DE 48 CILINDROS DE OXIGENIO </t>
  </si>
  <si>
    <t>000023953/01</t>
  </si>
  <si>
    <t>ELLO DISTRIBUICAO LTDA - MATRIZ - 000000023953/01 - MEDICAMENTOS 10/2020 - HOSP ITUMBIARA</t>
  </si>
  <si>
    <t>000004257/01</t>
  </si>
  <si>
    <t>ELEVAR COMERCIO E ASSISTENCIA TECNICA DE ELEVADORES LTDA - 000000004257/01 - SERVIÇO DE MANUTENÇÃO DE ELEVADORES REF 10/2020  - HOSP. ITUMBIARA</t>
  </si>
  <si>
    <t>000023315/01</t>
  </si>
  <si>
    <t>PLANISA PLANEJAMENTO E ORGANIZACAO DE INSTITUICOES DE SAUDE LTDA - 000000023315/01 - SERVIÇO DE GESTÃO ESTRATEGICA DE CUSTOS E MELHORIA CONTINUA 10/2020 - HOSP. ITUMBIARA</t>
  </si>
  <si>
    <t>000001186/01</t>
  </si>
  <si>
    <t>BENENUTRI COMERCIAL LTDA - 000000001186/01 - DIETAS ENTERAIS E PARENTERAIS REF 10/2020 - HOSP ITUMBIARA</t>
  </si>
  <si>
    <t>MEDICAL CLEAN - 000000000702/01 - SERVIÇOS DE MEDICINA E SEGURANÇA DO TRABALHO AO SETOR DE RH REF 10/2020 - HOSP ITUMBIARA</t>
  </si>
  <si>
    <t xml:space="preserve">29310-7 - ITAU - APLIC CDB PLUS ITUMBIARA </t>
  </si>
  <si>
    <t>000000148675</t>
  </si>
  <si>
    <t>EDENRED SOLUCOES DE PAGAMENTOS HYLA S.A. - 000000000148675 - PRESTACAO DE CONTAS DO FUNDO FIXO - CARTAO DANILO VIEIRA</t>
  </si>
  <si>
    <t>000000149224</t>
  </si>
  <si>
    <t>EDENRED SOLUCOES DE PAGAMENTOS HYLA S.A. - 000000000149224 - REEMBOLSO FUNDO FIXO</t>
  </si>
  <si>
    <t>68102020001</t>
  </si>
  <si>
    <t>IMPOSTOS - 68102020001 - INSS FORN. RTD SOLUCOES NF 832, 834 E 835 OUT/2020 - HOSP. ITUMBIARA</t>
  </si>
  <si>
    <t>68102020002</t>
  </si>
  <si>
    <t>IMPOSTOS - 68102020002 - INSS FORN. RTD SOLUCOES NF 832, 834 E 835 OUT/2020 - HOSP. ITUMBIARA</t>
  </si>
  <si>
    <t>68102020003</t>
  </si>
  <si>
    <t>IMPOSTOS - 68102020003 - INSS FORN. RTD SOLUCOES NF 832, 834 E 835 OUT/2020 - HOSP. ITUMBIARA</t>
  </si>
  <si>
    <t>000000019054</t>
  </si>
  <si>
    <t>IMPOSTOS - 000000000019054 - IRRF FORN OUT 2020 - HOSP ITUMBIARA</t>
  </si>
  <si>
    <t>000000019055</t>
  </si>
  <si>
    <t>IMPOSTOS - 000000000019055 - IRRF FORN OUT 2020 - HOSP ITUMBIARA</t>
  </si>
  <si>
    <t>000000019056</t>
  </si>
  <si>
    <t>IMPOSTOS - 000000000019056 - IRRF FORN OUT 2020 - HOSP ITUMBIARA</t>
  </si>
  <si>
    <t>000000019057</t>
  </si>
  <si>
    <t>IMPOSTOS - 000000000019057 - IRRF FORN OUT 2020 - HOSP ITUMBIARA</t>
  </si>
  <si>
    <t>000000019058</t>
  </si>
  <si>
    <t>IMPOSTOS - 000000000019058 - IRRF FORN OUT 2020 - HOSP ITUMBIARA</t>
  </si>
  <si>
    <t>000000019059</t>
  </si>
  <si>
    <t>IMPOSTOS - 000000000019059 - IRRF FORN OUT 2020 - HOSP ITUMBIARA</t>
  </si>
  <si>
    <t>000000019060</t>
  </si>
  <si>
    <t>IMPOSTOS - 000000000019060 - IRRF FORN OUT 2020 - HOSP ITUMBIARA</t>
  </si>
  <si>
    <t>000000019061</t>
  </si>
  <si>
    <t>IMPOSTOS - 000000000019061 - IRRF FORN OUT 2020 - HOSP ITUMBIARA</t>
  </si>
  <si>
    <t>000000019062</t>
  </si>
  <si>
    <t>IMPOSTOS - 000000000019062 - IRRF FORN OUT 2020 - HOSP ITUMBIARA</t>
  </si>
  <si>
    <t>000000019063</t>
  </si>
  <si>
    <t>IMPOSTOS - 000000000019063 - IRRF FORN OUT 2020 - HOSP ITUMBIARA</t>
  </si>
  <si>
    <t>000000019064</t>
  </si>
  <si>
    <t>IMPOSTOS - 000000000019064 - IRRF FORN OUT 2020 - HOSP ITUMBIARA</t>
  </si>
  <si>
    <t>000000019065</t>
  </si>
  <si>
    <t>IMPOSTOS - 000000000019065 - IRRF FORN OUT 2020 - HOSP ITUMBIARA</t>
  </si>
  <si>
    <t>000000019066</t>
  </si>
  <si>
    <t>IMPOSTOS - 000000000019066 - IRRF FORN OUT 2020 - HOSP ITUMBIARA</t>
  </si>
  <si>
    <t>000000019067</t>
  </si>
  <si>
    <t>IMPOSTOS - 000000000019067 - IRRF FORN OUT 2020 - HOSP ITUMBIARA</t>
  </si>
  <si>
    <t>000000019068</t>
  </si>
  <si>
    <t>IMPOSTOS - 000000000019068 - IRRF FORN OUT 2020 - HOSP ITUMBIARA</t>
  </si>
  <si>
    <t>000000019069</t>
  </si>
  <si>
    <t>IMPOSTOS - 000000000019069 - IRRF FORN OUT 2020 - HOSP ITUMBIARA</t>
  </si>
  <si>
    <t>000000019070</t>
  </si>
  <si>
    <t>IMPOSTOS - 000000000019070 - IRRF FORN OUT 2020 - HOSP ITUMBIARA</t>
  </si>
  <si>
    <t>000000145977</t>
  </si>
  <si>
    <t>ENCARGOS - 000000000145977 - INSS A PAGAR - Competência: out/2020- INSS A PAGAR</t>
  </si>
  <si>
    <t>000000019139</t>
  </si>
  <si>
    <t>IMPOSTOS - 000000000019139 - PCC FORN. OUT 2020 - HOSP. ITUMBIARA</t>
  </si>
  <si>
    <t>62102020001</t>
  </si>
  <si>
    <t>IMPOSTOS - 62102020001 - INSS FORN. JLAVIN NF 632 OUTUBRO/2020 - HOSP. ITUMBIARA</t>
  </si>
  <si>
    <t>63102020001</t>
  </si>
  <si>
    <t>IMPOSTOS - 63102020001 - INSS FORN. LUMIERE NF 36 OUTUBRO/2020 - HOSP. ITUMBIARA</t>
  </si>
  <si>
    <t>64102020001</t>
  </si>
  <si>
    <t>IMPOSTOS - 64102020001 - INSS FORN. BAHIALAV NF 2081 OUTUBRO/2020 - HOSP. ITUMBIARA</t>
  </si>
  <si>
    <t>65102020001</t>
  </si>
  <si>
    <t>IMPOSTOS - 65102020001 - INSS FORN. CDS SERVICOS NF 554 OUTUBRO/2020 - HOSP. ITUMBIARA</t>
  </si>
  <si>
    <t>66102020001</t>
  </si>
  <si>
    <t>IMPOSTOS - 66102020001 - INSS FORN. TOP SERVICE NF 32371 OUTUBRO/2020 - HOSP. ITUMBIARA</t>
  </si>
  <si>
    <t>67102020001</t>
  </si>
  <si>
    <t>IMPOSTOS - 67102020001 - INSS FORN. PROGUARDA NF 33040 OUTUBRO/2020 - HOSP. ITUMBIARA</t>
  </si>
  <si>
    <t>000000019053</t>
  </si>
  <si>
    <t>ENCARGOS - 000000000019053 - IRRF SOB FOLHA OUT 2020 - HOSP ITUMBIARA</t>
  </si>
  <si>
    <t>001269822/01</t>
  </si>
  <si>
    <t>CIRURGICA FERNADES C.MAT.CIR.SO. LTDA - 000001269822/01 - MATERIAL HOSPITALAR REFERENTE OUTUBRO/2020 - HOSP ITUMBIARA</t>
  </si>
  <si>
    <t>000010194/01</t>
  </si>
  <si>
    <t>SUPRIMAIS SUPRIMENTOS P INFORMATICA LTDA - 000000010194/01 - MATERIAL DE EXPEDIENTE - QUADRO DE AVISOS - 10/2020 - HOSP ITUMBIARA</t>
  </si>
  <si>
    <t>000087964/01</t>
  </si>
  <si>
    <t>VITTA IND. E COMERCIO DE PROD. HOSP. EIRELI - ME - 000000087964/01 - MATERIAL DE EXPEDIENTE - COPOS DESCARTAVEIS - 10/2020 - HOSP ITUMBIARA</t>
  </si>
  <si>
    <t>000046655/01</t>
  </si>
  <si>
    <t>PRO-SAUDE DISTRIB DE MEDICAMENTOS EIRELI - 000000046655/01 - MATERIAL DE EXPEDIENTE - LUVA LATEX - 10/2020 - HOSP ITUMBIARA</t>
  </si>
  <si>
    <t>000910978/01</t>
  </si>
  <si>
    <t>HOSPFAR IND E COM DE PROD HOSP SA - 000000910978/01 - MATERIAL HOSPITALAR - 10/2020 - HOSP ITUMBIARA</t>
  </si>
  <si>
    <t>000000078/01</t>
  </si>
  <si>
    <t>GERATRIZ ENGENHARIA E PROJETOS LTDA - 000000000078/01 - INSTALAÇÃO DO EQUIPAMENTO ANALISADOR DE REDE, ELABORAÇÃO DO RELATORIO DE CARGAS - 10/2020 - HOSP. ITUMBIARA</t>
  </si>
  <si>
    <t>DIVINA MARIA DE SOUZA D3 SOLUCOES EIRELI - 000000000525/01 - SERVICO DE ASSESSORIA DE IMPRENSA, COMUNICACAO E RELACOES PUBLICAS REF 10/2020 - HOSP DE ITUMBIARA</t>
  </si>
  <si>
    <t>334480788/01</t>
  </si>
  <si>
    <t>ALGAR SOLUCOES EM TIC S/A  - 000334480788/01 - CONTA DE TELEFONE REF 10/2020 - HOSP ITUMBIARA </t>
  </si>
  <si>
    <t>000011257/01</t>
  </si>
  <si>
    <t>SEPARAR PRODUTOS E SERVICOS LTDA - 000000011257/01 - LOCAÇÃO DE UNIDADE GERADORA DE OXIGENIO / LOCAÇÃO DE CILINDROS DE AR MEDICINAL REF 10/2020 - HOSP ITUMBIARA</t>
  </si>
  <si>
    <t>2G2M RESTAURANTES - 000000000025/01 - FORNECIMENTO DE REFEICOES REF 10/2020 - HOSP DE ITUMBIARA</t>
  </si>
  <si>
    <t>000003959/01</t>
  </si>
  <si>
    <t xml:space="preserve">JRV SERVIÇOS LTDA - 000000003959/01 - SERVIÇOS GERENCIADOS DE FIREWALL REF 10/2020 - HOSP ITUMBIARA </t>
  </si>
  <si>
    <t>000003960/01</t>
  </si>
  <si>
    <t>JRV SERVIÇOS LTDA - 000000003960/01 - SERVIÇOS DE LICENCIAMENTO DE SOFTWARE F-SECURE REF 10/2020 - HOSP ITUMBIARA</t>
  </si>
  <si>
    <t>000002137/01</t>
  </si>
  <si>
    <t>BAHIALAV LAVANDERIA HOSPITALAR LTDA.  - 000000002137/01 - SERVIÇOS DE LAVANDERIA 10/2020 - HOSP ITUMBIARA</t>
  </si>
  <si>
    <t>000000148777</t>
  </si>
  <si>
    <t>RICARDO BRICIDIO DE SOUZA - 000000000148777 - REEMBOLSO DE DESPESAS REALIZADAS NO PERIODO 22/10 A 03/11 PELO DIRETOR GERAL DO HCAMP ITUMBIARA</t>
  </si>
  <si>
    <t>000002467/01</t>
  </si>
  <si>
    <t>BR GAAP CORPORATION TECNOLOGIA DA INFORMAÇÃO EIRELI - 000000002467/01 - SERVIÇO DE MANUTENÇÃO SISTEMA SIPEF 10/2020 - HOSP ITUMBIARA </t>
  </si>
  <si>
    <t>000000149180</t>
  </si>
  <si>
    <t>ENCARGOS - 000000000149180 - GRRF - Competência: nov/2020 Per: 3</t>
  </si>
  <si>
    <t>000000149198</t>
  </si>
  <si>
    <t>ENCARGOS - 000000000149198 - GRRF - Competência: nov/2020 Per: 3</t>
  </si>
  <si>
    <t>000000149207</t>
  </si>
  <si>
    <t>ENCARGOS - 000000000149207 - GRRF - Competência: nov/2020 Per: 3</t>
  </si>
  <si>
    <t>000000149226</t>
  </si>
  <si>
    <t xml:space="preserve">RESCISÕES - 000000000149226 - LIQUIDO DE RESCISÃO - Competência: nov/2020  Períodos:  - LIQUIDO RESCISÃO </t>
  </si>
  <si>
    <t>000334301185</t>
  </si>
  <si>
    <t>ALGAR TELECOM S/A - 000000334301185 - TELEFONE 10/2020 - HOSP ITUMBIARA</t>
  </si>
  <si>
    <t>MARTINS DISTRIBUIÇÃO E LOGISTICA</t>
  </si>
  <si>
    <t>000071463/01</t>
  </si>
  <si>
    <t>MARTINS DISTRIBUIÇÃO E LOGISTICA - 000000071463/01 - MATERIAL HOSPITALAR - OXIMETRO - 10/2020 - HOSP ITUMBIARA</t>
  </si>
  <si>
    <t>000011308/01</t>
  </si>
  <si>
    <t>SEPARAR PRODUTOS E SERVICOS LTDA - 000000011308/01 - GASES MEDICINAIS REF 10/2020 - HOSP ITUMBIARA</t>
  </si>
  <si>
    <t xml:space="preserve">CCAF COM MEDIC E MAT HOSP EIRELI - ME - 000000002736/01 - MATERIAL MEDICO REF 10/2020 - HOSPITAL DE ITUMBIARA  </t>
  </si>
  <si>
    <t>000135936/01</t>
  </si>
  <si>
    <t xml:space="preserve">CIENTIFICA MEDICA HOSPITALAR LTDA - 000000135936/01 - MATERIAL MEDICO REF 10/2020 - HOSPITAL DE ITUMBIARA  </t>
  </si>
  <si>
    <t>000099046/01</t>
  </si>
  <si>
    <t xml:space="preserve">SUPERMEDICA DISTRIBUIDORA HOSPITALAR EIRELI - 000000099046/01 - MATERIAL MEDICO REF 10/2020 - HOSPITAL DE ITUMBIARA  </t>
  </si>
  <si>
    <t>000009427/01</t>
  </si>
  <si>
    <t xml:space="preserve">BIO INFINITY TECNOLOGIA HOSPITALAR EIRELI - 000000009427/01 - MATERIAL MEDICO REF 10/2020 - HOSPITAL DE ITUMBIARA  </t>
  </si>
  <si>
    <t>MULTIDATA LTDA - 000000000244/01 - SERV DE INSTALAÇÃO E CONFIGURAÇÃO DE CONTROLADORA WIRELESS ACEES POINT 10/2020 - HOSP ITUMBIARA</t>
  </si>
  <si>
    <t>000000578/01</t>
  </si>
  <si>
    <t xml:space="preserve">INSTITUTO DE HEMODIALISE DE ITUMBIARA  - 000000000578/01 - SERVICOS DE HEMODIALISE REF 10/2020 - HOSP DE ITUMBIARA </t>
  </si>
  <si>
    <t xml:space="preserve">CREMER S.A </t>
  </si>
  <si>
    <t>000000149735</t>
  </si>
  <si>
    <t>CREMER S.A  - 000000000149735 - ADIANTAMENTO 50% PARA COMPRA AGRUPADAS DE LUVAS DE PROCEDIMENTOS LATEX S/ PO DEVIDO AUMENTO DE 200% PRATICADO NO MERCADO</t>
  </si>
  <si>
    <t>000000469/01</t>
  </si>
  <si>
    <t>NOX TECNOLOGIA DA INFORMACAO LTDA - 000000000469/01 - PRESTAÇÃO DE SERVIÇO CUJO O OBJETIVO E O GERENCIAMENTO E OPERACIONALIZAÇÃO E EXECUÇÃO DAS ACOES E SERVIÇOS - MV REF 10/2020 - HOSP ITUMBIARA</t>
  </si>
  <si>
    <t>000030214/01</t>
  </si>
  <si>
    <t>QUALYCOPY COMERCIO E SERVIÇOS LTDA - 000000030214/01 - ALUGUEL DE MAQUINAS E EQUIPAMENTOS IMPRESSORAS  REF 10/2020 - HOSP DE ITUMBIARA</t>
  </si>
  <si>
    <t xml:space="preserve">INCINERA TRATAMENTO DE RESIDUOS LTDA - 000000021796/01 - SERVICO DE COLETA E TRATAMENTO DE RESIDUOS REF 10/2020 - HOSPITAL DE ITUMBIARA </t>
  </si>
  <si>
    <t>000021755/01</t>
  </si>
  <si>
    <t xml:space="preserve">INCINERA TRATAMENTO DE RESIDUOS LTDA - 000000021755/01 - SERVICO DE COLETA E TRATAMENTO DE RESIDUOS REF 09/2020 - HOSPITAL DE ITUMBIARA </t>
  </si>
  <si>
    <t>RESGATE CLÍNICA DE MEDICINA E SEGURANÇA DO TRABALHO</t>
  </si>
  <si>
    <t>000021283/01</t>
  </si>
  <si>
    <t>RESGATE CLÍNICA DE MEDICINA E SEGURANÇA DO TRABALHO - 000000021283/01 - REALIZAÇÃO DE ANALISE ERGONOMICA REF 09/2020 - HOSP ITUMBIARA</t>
  </si>
  <si>
    <t>000000640/01</t>
  </si>
  <si>
    <t xml:space="preserve">JLAVIN LOCACOES COMERCIO E SERVICOS EIRELI - 000000000640/01 - SERVICO DE ENGENHARIA HOSPITALAR E MANUTENÇÃO PREDIAL REF 10/2020 -  HOSPITAL ITUMBIARA </t>
  </si>
  <si>
    <t>REND PAGO APLIC AUT AP</t>
  </si>
  <si>
    <t>000000150037</t>
  </si>
  <si>
    <t>LUMIERE ENGENHARIA LTDA - 000000000150037 - ADIANTAMENTO REFERENTE AOS PROJETOS EXECUTIVOS E COMPLEMENTARES DE ENGENHARIA DA OBRA DE CONSTRUCAO DO HOSPITAL SAO MARCOS - ITUMBIARA</t>
  </si>
  <si>
    <t>H C CAMARGO INSUTRIA E COMERCIO DE CONFECÇOES EIRELI - 000000000163/01 - MATERIAL HOSPITALAR REF 10/2020 - HOSP ITUMBIARA</t>
  </si>
  <si>
    <t>000000149990</t>
  </si>
  <si>
    <t xml:space="preserve">RESCISÕES - 000000000149990 - LIQUIDO DE RESCISÃO - Competência: nov/2020  Períodos:  - LIQUIDO RESCISÃO </t>
  </si>
  <si>
    <t xml:space="preserve">CENTRO DE MEDICINA INTENSIVA DE MINAS GERAIS LTDA - 000000000020/01 - SERVICO DE UTI REF 10/ 2020 - HOSP. ITUMBIARA
</t>
  </si>
  <si>
    <t>000000150371</t>
  </si>
  <si>
    <t>CENTRO DE MEDICINA INTENSIVA DE MINAS GERAIS LTDA - 000000000150371 - ADIANTAMENTO A FORNECEDOR REFERENTE ERRO DE RETENÇÃO DE ISS NF 20</t>
  </si>
  <si>
    <t>002125108194</t>
  </si>
  <si>
    <t>SANEAGO SANEAMENTO DE GOIAS S.A - 000002125108194 - FATURA DE AGUA CONTA NR 0383126-4 REFERENTE A OUTUBRO/2020 - HOSP ITUMBIARA</t>
  </si>
  <si>
    <t>002124156895</t>
  </si>
  <si>
    <t>SANEAGO SANEAMENTO DE GOIAS S.A - 000002124156895 - FATURA DE AGUA CONTA NR 0383120-5 REFERENTE A OUTUBRO/2020 - HOSP ITUMBIARA</t>
  </si>
  <si>
    <t>000011487/01</t>
  </si>
  <si>
    <t>PRECISION COMERCIAL DIST DE PROD HOSPITALARES LTDA - 000000011487/01 - MEDICAMENTOS REF 10/2020 - HOSP ITUMBIARA</t>
  </si>
  <si>
    <t>000034255/01</t>
  </si>
  <si>
    <t>ONCOTECH HOSPITALAR COMERCIO DE MEDICAMENTOS LTDA - 000000034255/01 - MEDICAMENTOS REF 10/2020 - HOSP ITUMBIARA</t>
  </si>
  <si>
    <t>INNOVA SURGICAL PRODUTOS HOSPITALARES LTDA</t>
  </si>
  <si>
    <t>000002754/01</t>
  </si>
  <si>
    <t>INNOVA SURGICAL PRODUTOS HOSPITALARES LTDA - 000000002754/01 - EPIs REF 10/2020 - HOSP ITUMBIARA</t>
  </si>
  <si>
    <t>APOLO MATERIAIS PARA ESCRITORIO LTDA - 000000015251/01 - MATERIAL DE EXPEDIENTE REF 10/2020 - HOSP ITUMBIARA</t>
  </si>
  <si>
    <t>000024158/01</t>
  </si>
  <si>
    <t>ELLO DISTRIBUICAO LTDA - MATRIZ - 000000024158/01 - MEDICAMENTO REF 10/2020 - HOSP ITUMBIARA</t>
  </si>
  <si>
    <t>000009517/01</t>
  </si>
  <si>
    <t>BIO INFINITY TECNOLOGIA HOSPITALAR EIRELI - 000000009517/01 - MATERIAL HOSPITALAR REF 10/2020 - HOSP ITUMBIARA</t>
  </si>
  <si>
    <t>000136545/01</t>
  </si>
  <si>
    <t>CIENTIFICA MEDICA HOSPITALAR LTDA - 000000136545/01 - MEDICAMENTOS REF 10/2020 - HOSP ITUMBIARA</t>
  </si>
  <si>
    <t>000000539/01</t>
  </si>
  <si>
    <t xml:space="preserve">INSTITUTO DE HEMOTERAPIA DE ITUMBIARA - 000000000539/01 - SERVICOS DE HEMOCOMPONENTES CONCENTRADO DE HEMACIAS REF 10/2020 - HOSPITAL DE ITUMBIARA </t>
  </si>
  <si>
    <t>000000444/01</t>
  </si>
  <si>
    <t>MASTER - COMERCIO E SERVICOS DE EQUIPAMENTOS HOSPITALARES LT - 000000000444/01 - LOCAÇÃO DE EQUIP MEDICOS HOSP ASPIRADOR PORTATIL, ELETROCARDIOGRAFO E CARRO DE EMERGENCIA REF 10/2020 - HOSP ITUMBIARA</t>
  </si>
  <si>
    <t>000000408/01</t>
  </si>
  <si>
    <t xml:space="preserve">GENESIS TERCEIRIZAÇÃO E SERVIÇOS LTDA ME - 000000000408/01 - ALUGUEL DE GERADOR DE ENERGIA REF 23/09 A 22/10/2020 - HOSP ITUMBIARA
</t>
  </si>
  <si>
    <t>000001119/01</t>
  </si>
  <si>
    <t>ANA PAULA DE OLIVEIRA ALVES - 000000001119/01 - PRESTAÇÃO DE SERVIÇO CONTROLE DE PRAGAS E LIMP DE CAIXA DE AGUA REF 10/2020 - HOSP ITUMBIARA</t>
  </si>
  <si>
    <t>MULTIDATA LTDA - 000000000245/01 - SERV DE INSTALAÇÃO DE REDE DE DADOS, VOZ, ELETRICA  10/2020 - HOSP ITUMBIARA</t>
  </si>
  <si>
    <t>MULTIDATA LTDA - 000000001350/01 - FORNECIMENTO SWITCH CORE E SWITCH TIPO 2 REF 10/2020 - HOSP ITUMBIARA</t>
  </si>
  <si>
    <t>000002345/01</t>
  </si>
  <si>
    <t>BIOMEGA MEDICINA DIOGNOSTICA LTDA - 000000002345/01 - SERVIÇOS DE EXAMES LABORATORIAIS DE ANALISES CLINICAS REF 10/2020 - HOSP ITUMBIARA</t>
  </si>
  <si>
    <t>000002346/01</t>
  </si>
  <si>
    <t>BIOMEGA MEDICINA DIOGNOSTICA LTDA - 000000002346/01 - SERVIÇOS DE EXAMES LABORATORIAIS DE ANALISES CLINICAS TESTE COVID REF 10/2020 - HOSP ITUMBIARA</t>
  </si>
  <si>
    <t>000010794/01</t>
  </si>
  <si>
    <t>VIDA GOIAS UTI MOVEL LTDA - ME - 000000010794/01 - SERVIÇO DE TRANSPORTE EM UNIDADE DE PRONTO ATENDIMENTO MOVEL REF 10/2020 - HOSP ITUMBIARA</t>
  </si>
  <si>
    <t>000000847/01</t>
  </si>
  <si>
    <t>RTD SOLUCOES EM IMAGEM LTDA - 000000000847/01 - PRESTAÇÃO DE SERVIÇOS POR DIAGNOSTICO POR IMAGEM REFERENTE 10/2020 - HOSP ITUMBIARA</t>
  </si>
  <si>
    <t>000000150876</t>
  </si>
  <si>
    <t>ENCARGOS - 000000000150876 - GRRF - Competência: nov/2020 Per: 3</t>
  </si>
  <si>
    <t>000000150878</t>
  </si>
  <si>
    <t xml:space="preserve">RESCISÕES - 000000000150878 - LIQUIDO DE RESCISÃO - Competência: nov/2020  Períodos:  - LIQUIDO RESCISÃO </t>
  </si>
  <si>
    <t>RECEBIMENTO DE RECURSO DE ITUMBIARA EM 27112020_ NOVEMBRO</t>
  </si>
  <si>
    <t>000010235/01</t>
  </si>
  <si>
    <t>SUPRIMAIS SUPRIMENTOS P INFORMATICA LTDA - 000000010235/01 - MATERIAL DE EXPEDIENTE REF 11/2020 - HOSP ITUMBIARA</t>
  </si>
  <si>
    <t>000210399/01</t>
  </si>
  <si>
    <t>WHITE MARTINS GASES INDUSTRIAIS LTDA - 000000210399/01 - GASES HOSPITALARES 11/2020 - HOSP ITUMBIARA</t>
  </si>
  <si>
    <t>000912451/01</t>
  </si>
  <si>
    <t>HOSPFAR IND E COM DE PROD HOSP SA - 000000912451/01 - MATERIAIS HOSPITALARES REF 11/2020 - HOSP ITUMBIARA</t>
  </si>
  <si>
    <t>000033205/01</t>
  </si>
  <si>
    <t xml:space="preserve">PROGUARDA VIGILANCIA E SEGURANÇA LTDA - 000000033205/01 - SERVICO DE SEGURANCA REF  10/2020 - HOSPITAL DE ITUMBIARA </t>
  </si>
  <si>
    <t>000034355/01</t>
  </si>
  <si>
    <t>TOP SERVICE SERVICOS E SISTEMAS S/A - 000000034355/01 - SERVICO DE LIMPEZA E HIGIENIZACAO REF 10/2020  -  HOSP DE ITUMBIARA</t>
  </si>
  <si>
    <t>000000151039</t>
  </si>
  <si>
    <t xml:space="preserve">FOLHAS - 000000000151039 - LIQUIDO 13º SALARIO - Competência: nov/2020  Períodos: 2 - LIQUIDO SALARIAL </t>
  </si>
  <si>
    <t>PAGAMENTO DOS RATEIOS DAS DESPESAS CORPORATIVAS DO MÊS DE OUTUBRO DE 2020.(FATOR DE OUTUBRO)</t>
  </si>
  <si>
    <t>MÊS</t>
  </si>
  <si>
    <t>FUNDO FIXO</t>
  </si>
  <si>
    <t>000000151355</t>
  </si>
  <si>
    <t>EDENRED SOLUCOES DE PAGAMENTOS HYLA S.A. - 000000000151355 - REEMBOLSO FUNDO FIXO</t>
  </si>
  <si>
    <t>000000151074</t>
  </si>
  <si>
    <t xml:space="preserve">FOLHAS - 000000000151074 - LIQUIDO SALARIAL - Competência: nov/2020  Períodos: 3 - LIQUIDO SALARIAL </t>
  </si>
  <si>
    <t>000000151348</t>
  </si>
  <si>
    <t>EDENRED SOLUCOES DE PAGAMENTOS HYLA S.A. - 000000000151348 - PRESTACAO DE CONTAS DO FUNDO FIXO - CARTAO DANILO VIEIRA</t>
  </si>
  <si>
    <t>000000151858</t>
  </si>
  <si>
    <t>ENCARGOS - 000000000151858 - GRRF - Competência: nov/2020 Per: 3</t>
  </si>
  <si>
    <t>000000151860</t>
  </si>
  <si>
    <t>ENCARGOS - 000000000151860 - GRRF - Competência: nov/2020 Per: 3</t>
  </si>
  <si>
    <t>000000151862</t>
  </si>
  <si>
    <t>ENCARGOS - 000000000151862 - GRRF - Competência: nov/2020 Per: 3</t>
  </si>
  <si>
    <t>RESGATE CDB</t>
  </si>
  <si>
    <t>000001373/01</t>
  </si>
  <si>
    <t>BENENUTRI COMERCIAL LTDA - 000000001373/01 - DIETA FRESUBIN REF 11/2020 - HOSP ITUMBIARA</t>
  </si>
  <si>
    <t>120200013001</t>
  </si>
  <si>
    <t>IMPOSTOS - 1120200013001 - ISS FORN NOV 2020 - ITUMBIARA CGA SSA</t>
  </si>
  <si>
    <t>120200013002</t>
  </si>
  <si>
    <t>IMPOSTOS - 1120200013002 - ISS FORN NOV 2020 - ITUMBIARA CGA SSA</t>
  </si>
  <si>
    <t>120200013003</t>
  </si>
  <si>
    <t>IMPOSTOS - 1120200013003 - ISS FORN NOV 2020 - ITUMBIARA CGA SSA</t>
  </si>
  <si>
    <t>120200013004</t>
  </si>
  <si>
    <t>IMPOSTOS - 1120200013004 - ISS FORN NOV 2020 - ITUMBIARA CGA SSA</t>
  </si>
  <si>
    <t>000000153241</t>
  </si>
  <si>
    <t>DANILO VIEIRA DA SILVA - 000000000153241 - ADIANTAMENTO VIAGEM DE TAXI DE GOIANIA PARA ITUMBIARA DIA 27/10/2020</t>
  </si>
  <si>
    <t>000000024/01</t>
  </si>
  <si>
    <t xml:space="preserve">CENTRO DE MEDICINA INTENSIVA DE MINAS GERAIS LTDA - 000000000024/01 - SERVICO DE UTI REF 11/ 2020 - HOSP ITUMBIARA
</t>
  </si>
  <si>
    <t>000009654/01</t>
  </si>
  <si>
    <t>BIO INFINITY TECNOLOGIA HOSPITALAR EIRELI - 000000009654/01 - MATERIAIS HOSPITALARES REF 11/2020 - HOSP ITUMBIARA</t>
  </si>
  <si>
    <t>000000016/01</t>
  </si>
  <si>
    <t>AVANCO COMERCIAL - 000000000016/01 - MATERIAL HOSPITALAR REF 11/2020 - HOSP ITUMBIARA</t>
  </si>
  <si>
    <t>000002843/01</t>
  </si>
  <si>
    <t>CCAF COM MEDIC E MAT HOSP EIRELI - ME - 000000002843/01 - DIETAS ENTERAIS REF 11/2020 - HOSP ITUMBIARA</t>
  </si>
  <si>
    <t>000210800/01</t>
  </si>
  <si>
    <t>WHITE MARTINS GASES INDUSTRIAIS LTDA - 000000210800/01 - GASES MEDICINAIS REF 11/2020 - HOSP ITUMBIARA</t>
  </si>
  <si>
    <t>000000083/01</t>
  </si>
  <si>
    <t>BARROS SOCIEDADE DE ADVOGADOS SS - 000000000083/01 - SERVIÇOS ADVOCATICIOS 11/2020 - ITUMBIARA</t>
  </si>
  <si>
    <t>000000415/01</t>
  </si>
  <si>
    <t xml:space="preserve">GENESIS TERCEIRIZAÇÃO E SERVIÇOS LTDA ME - 000000000415/01 - ALUGUEL DE GERADOR DE ENERGIA REF 22/10 A 20/11/2020 - HOSP ITUMBIARA
</t>
  </si>
  <si>
    <t>000000455/01</t>
  </si>
  <si>
    <t>MASTER - COMERCIO E SERVICOS DE EQUIPAMENTOS HOSPITALARES LT - 000000000455/01 - LOCAÇÃO DE EQUIP MEDICOS HOSP ASPIRADOR PORTATIL, ELETROCARDIOGRAFO E CARRO DE EMERGENCIA REF 11/2020 - HOSP ITUMBIARA</t>
  </si>
  <si>
    <t>000004259/01</t>
  </si>
  <si>
    <t>ELEVAR COMERCIO E ASSISTENCIA TECNICA DE ELEVADORES LTDA - 000000004259/01 - SERVIÇO DE MANUTENÇÃO DE ELEVADORES REF 11/2020  - HOSP. ITUMBIARA</t>
  </si>
  <si>
    <t>000000153373</t>
  </si>
  <si>
    <t>ELISANGELA ALVES GOUVEA - 000000000153373 - REEMBOLSO PARA ELISANGELA ALVES REFERENTE AS DESPESAS COM ALIMENTACAO EM REUNIAO NA SERETARIA DE SAUDE DIA 01/12</t>
  </si>
  <si>
    <t>000000153378</t>
  </si>
  <si>
    <t>RICARDO BRICIDIO DE SOUZA - 000000000153378 - REEMBOLSO DE DESPESAS REALIZADAS NO PERIODO 2011 A 25/11 PELO DIRETOR GERAL</t>
  </si>
  <si>
    <t>LOTTUS FABRICAÇÃO COMERCIO E SERIVÇOS EIRELI</t>
  </si>
  <si>
    <t>000000035/01</t>
  </si>
  <si>
    <t>LOTTUS FABRICAÇÃO COMERCIO E SERIVÇOS EIRELI - 000000000035/01 - CONFECÇÃO E INSTALAÇÃO DE PROTETORES DE ACRILICO PARA O REFEITORIO REF 11/2020 - HOSP ITUMBIARA</t>
  </si>
  <si>
    <t>000000034/01</t>
  </si>
  <si>
    <t>LOTTUS FABRICAÇÃO COMERCIO E SERIVÇOS EIRELI - 000000000034/01 - CONFECÇÃO E INSTALAÇÃO DE PROTETORES DE ACRILICO PARA O REFEITORIO REF 11/2020 - HOSP ITUMBIARA</t>
  </si>
  <si>
    <t>000000153535</t>
  </si>
  <si>
    <t xml:space="preserve">RESCISÕES - 000000000153535 - LIQUIDO DE RESCISÃO - Competência: dez/2020  Períodos:  - LIQUIDO RESCISÃO </t>
  </si>
  <si>
    <t>000010902/01</t>
  </si>
  <si>
    <t>VIDA GOIAS UTI MOVEL LTDA - ME - 000000010902/01 - SERVIÇO DE TRANSPORTE EM UNIDADE DE PRONTO ATENDIMENTO MOVEL REF 11/2020 - HOSP ITUMBIARA</t>
  </si>
  <si>
    <t>000023511/01</t>
  </si>
  <si>
    <t>PLANISA PLANEJAMENTO E ORGANIZACAO DE INSTITUICOES DE SAUDE LTDA - 000000023511/01 - SERVIÇO DE GESTÃO ESTRATEGICA DE CUSTOS E MELHORIA CONTINUA 11/2020 - HOSP. ITUMBIARA</t>
  </si>
  <si>
    <t>000000153543</t>
  </si>
  <si>
    <t>ENCARGOS - 000000000153543 - GRRF - Competência: dez/2020 Per: 3</t>
  </si>
  <si>
    <t xml:space="preserve">RESGATE CDB </t>
  </si>
  <si>
    <t>RATEIO DE FGTS MES 11/2020 &gt; CC 29310 P/ CC 28638</t>
  </si>
  <si>
    <t>FRIGELAR COMERCIO E INDUSTRIA LTDA</t>
  </si>
  <si>
    <t>000253813/01</t>
  </si>
  <si>
    <t>FRIGELAR COMERCIO E INDUSTRIA LTDA - 000000253813/01 - MATERIAL DE EXPEDIENTE REF 11/2020 - HOSP ITUMBIARA</t>
  </si>
  <si>
    <t>001244034/01</t>
  </si>
  <si>
    <t>MOVIDA LOCACAO DE VEICULOS S.A. - 000001244034/01 - LOCAÇÃO DE VEICULO PLACA QXL9431 REF 30/09/2020 A 30/10/2020 - HOSP ITUMBIARA</t>
  </si>
  <si>
    <t>JOSÉ WALTER ALVES DE OLIVEIRA JÚNIOR - ME - 000000000241/01 - SERVIÇO DE BRIGADISTA REF 11/2020 - HOSP ITUMBIARA</t>
  </si>
  <si>
    <t>001503542/01</t>
  </si>
  <si>
    <t>TRIVALE ADMINISTRAÇÃO LTDA - 000001503542/01 - CONSUMO DE CARTAO COMBUSTIVEL11/2020 - HOSP DE ITUMBIARA</t>
  </si>
  <si>
    <t>000000495/01</t>
  </si>
  <si>
    <t>ALECSANDER DA SILVA DIAS ME - 000000000495/01 - SERVIÇO DE MANUTENÇÃO DE BOMBA DE ABASTECIMENTO DE AGUA HEMODIALISE- 11/2020 - HOSP. ITUMBIARA</t>
  </si>
  <si>
    <t>112020001</t>
  </si>
  <si>
    <t>IMPOSTOS - 112020001 - ISS RETID FORN NOV/2020 - ITUMBIARA</t>
  </si>
  <si>
    <t>112020002</t>
  </si>
  <si>
    <t>IMPOSTOS - 112020002 - ISS RETID FORN NOV/2020 - ITUMBIARA</t>
  </si>
  <si>
    <t>112020003</t>
  </si>
  <si>
    <t>IMPOSTOS - 112020003 - ISS RETID FORN NOV/2020 - ITUMBIARA</t>
  </si>
  <si>
    <t>112020004</t>
  </si>
  <si>
    <t>IMPOSTOS - 112020004 - ISS RETID FORN NOV/2020 - ITUMBIARA</t>
  </si>
  <si>
    <t>112020005</t>
  </si>
  <si>
    <t>IMPOSTOS - 112020005 - ISS RETID FORN NOV/2020 - ITUMBIARA</t>
  </si>
  <si>
    <t>112020006</t>
  </si>
  <si>
    <t>IMPOSTOS - 112020006 - ISS RETID FORN NOV/2020 - ITUMBIARA</t>
  </si>
  <si>
    <t>112020007</t>
  </si>
  <si>
    <t>IMPOSTOS - 112020007 - ISS RETID FORN NOV/2020 - ITUMBIARA</t>
  </si>
  <si>
    <t>112020008</t>
  </si>
  <si>
    <t>IMPOSTOS - 112020008 - ISS RETID FORN NOV/2020 - ITUMBIARA</t>
  </si>
  <si>
    <t>000000585/01</t>
  </si>
  <si>
    <t xml:space="preserve">INSTITUTO DE HEMODIALISE DE ITUMBIARA  - 000000000585/01 - SERVICOS DE HEMODIALISE REF 11/2020 - HOSP DE ITUMBIARA </t>
  </si>
  <si>
    <t>000000546/01</t>
  </si>
  <si>
    <t xml:space="preserve">INSTITUTO DE HEMOTERAPIA DE ITUMBIARA - 000000000546/01 - SERVICOS DE HEMOCOMPONENTES CONCENTRADO DE HEMACIAS REF 11/2020 - HOSPITAL DE ITUMBIARA </t>
  </si>
  <si>
    <t>000000154587</t>
  </si>
  <si>
    <t xml:space="preserve">RESCISÕES - 000000000154587 - LIQUIDO DE RESCISÃO - Competência: dez/2020  Períodos:  - LIQUIDO RESCISÃO </t>
  </si>
  <si>
    <t>000000314/01</t>
  </si>
  <si>
    <t>MEDIALL BRASIL GESTAO EM SAUDE LTDA - 000000000314/01 - SERVIÇOS MEDICOS REF 11/2020 - HOSP ITUMBIARA</t>
  </si>
  <si>
    <t>000000155035</t>
  </si>
  <si>
    <t>PABLYNY SILVA DURAN - 000000000155035 - ADIANTAMENTO PARA ENVIO DE TELEGRAMAS A COLABORADORES DESLIGADOS DO INTS ITUMBIARA</t>
  </si>
  <si>
    <t xml:space="preserve">NEXTTRADE COMERCIO VAREJISTA  DE PRODUTOS  DOMISSANITARIOS E HOSPITALARES EIRELI </t>
  </si>
  <si>
    <t>000000155198</t>
  </si>
  <si>
    <t>NEXTTRADE COMERCIO VAREJISTA  DE PRODUTOS  DOMISSANITARIOS E HOSPITALARES EIRELI  - 000000000155198 - ADIANTAMENTO ANTECIPADO 100% PARA COMPRA AGRUPADAS DE LUVAS DE PROCEDIMENTO LATEX DEVIDO AUMENTO 200% PRATICADO NO MERCADO</t>
  </si>
  <si>
    <t>000041549/01</t>
  </si>
  <si>
    <t>MAXDESCARTE - 000000041549/01 - MATERIAL HOSPITALAR REF 11/2020 - HOSP ITUMBIARA</t>
  </si>
  <si>
    <t>000024572/01</t>
  </si>
  <si>
    <t>ELLO DISTRIBUICAO LTDA - MATRIZ - 000000024572/01 - MATERIAL HOSPITALAR REF 11/2020 - HOSP ITUMBIARA</t>
  </si>
  <si>
    <t>000217653/01</t>
  </si>
  <si>
    <t>ATIVA COMERCIAL HOSPITALAR LTDA - 000000217653/01 - MEDICAMENTOS REF 11/2020 - HOSP ITUMBIARA</t>
  </si>
  <si>
    <t>000000152401</t>
  </si>
  <si>
    <t>ENCARGOS - 000000000152401 - INSS A PAGAR - Competência: nov/2020- INSS A PAGAR</t>
  </si>
  <si>
    <t>000138469/01</t>
  </si>
  <si>
    <t>CIENTIFICA MEDICA HOSPITALAR LTDA - 000000138469/01 - MATERIAL HOSPITALAR - REF 11/2020 - HOSP ITUMBIARA</t>
  </si>
  <si>
    <t>000024595/01</t>
  </si>
  <si>
    <t>ELLO DISTRIBUICAO LTDA - MATRIZ - 000000024595/01 - MEDICAMENTOS - REF 11/2020 - HOSP ITUMBIARA</t>
  </si>
  <si>
    <t>000138512/01</t>
  </si>
  <si>
    <t>CIENTIFICA MEDICA HOSPITALAR LTDA - 000000138512/01 - MATERIAL HOSPITALAR - REF 11/2020 - HOSP ITUMBIARA</t>
  </si>
  <si>
    <t>000034632/01</t>
  </si>
  <si>
    <t>ONCOTECH HOSPITALAR COMERCIO DE MEDICAMENTOS LTDA - 000000034632/01 - MEDICAMENTOS - REF 11/2020 - HOSP ITUMBIARA</t>
  </si>
  <si>
    <t>000002186/01</t>
  </si>
  <si>
    <t>BAHIALAV LAVANDERIA HOSPITALAR LTDA.  - 000000002186/01 - SERVIÇOS DE LAVANDERIA 11/2020 - HOSP ITUMBIARA</t>
  </si>
  <si>
    <t>000002528/01</t>
  </si>
  <si>
    <t>BR GAAP CORPORATION TECNOLOGIA DA INFORMAÇÃO EIRELI - 000000002528/01 - SERVIÇO DE MANUTENÇÃO SISTEMA SIPEF 11/2020 - HOSP ITUMBIARA</t>
  </si>
  <si>
    <t>2G2M RESTAURANTES - 000000000034/01 - FORNECIMENTO DE REFEICOES REF 11/2020 - HOSP DE ITUMBIARA</t>
  </si>
  <si>
    <t>000011373/01</t>
  </si>
  <si>
    <t>SEPARAR PRODUTOS E SERVICOS LTDA - 000000011373/01 - LOCAÇÃO DE UNIDADE GERADORA DE OXIGENIO / LOCAÇÃO DE CILINDROS DE AR MEDICINAL REF 11/2020 - HOSP ITUMBIARA</t>
  </si>
  <si>
    <t>000001167/01</t>
  </si>
  <si>
    <t>ANA PAULA DE OLIVEIRA ALVES - 000000001167/01 - PRESTAÇÃO DE SERVIÇO CONTROLE DE PRAGAS E LIMP DE CAIXA DE AGUA REF 11/2020 - HOSP ITUMBIARA</t>
  </si>
  <si>
    <t>000022052/01</t>
  </si>
  <si>
    <t xml:space="preserve">INCINERA TRATAMENTO DE RESIDUOS LTDA - 000000022052/01 - SERVICO DE COLETA E TRATAMENTO DE RESIDUOS REF 11/2020 - HOSPITAL DE ITUMBIARA </t>
  </si>
  <si>
    <t>000000021304</t>
  </si>
  <si>
    <t>IMPOSTOS - 000000000021304 - PCC FORN NOV/2020 - HOSP. ITUMBIARA</t>
  </si>
  <si>
    <t>000000021305</t>
  </si>
  <si>
    <t>ENCARGOS - 000000000021305 - IRRF FORN NOV/2020 - HOSP. ITUMBIARA</t>
  </si>
  <si>
    <t>000000021306</t>
  </si>
  <si>
    <t>IMPOSTOS - 000000000021306 - IRRF FORN NOV/2020 - HOSP. ITUMBIARA</t>
  </si>
  <si>
    <t>000000021307</t>
  </si>
  <si>
    <t>IMPOSTOS - 000000000021307 - IRRF FORN NOV/2020 - HOSP. ITUMBIARA</t>
  </si>
  <si>
    <t>000000021308</t>
  </si>
  <si>
    <t>IMPOSTOS - 000000000021308 - IRRF FORN NOV/2020 - HOSP. ITUMBIARA</t>
  </si>
  <si>
    <t>000000021309</t>
  </si>
  <si>
    <t>IMPOSTOS - 000000000021309 - IRRF FORN NOV/2020 - HOSP. ITUMBIARA</t>
  </si>
  <si>
    <t>000000021310</t>
  </si>
  <si>
    <t>IMPOSTOS - 000000000021310 - IRRF FORN NOV/2020 - HOSP. ITUMBIARA</t>
  </si>
  <si>
    <t>000000021311</t>
  </si>
  <si>
    <t>IMPOSTOS - 000000000021311 - IRRF FORN NOV/2020 - HOSP. ITUMBIARA</t>
  </si>
  <si>
    <t>000000021312</t>
  </si>
  <si>
    <t>IMPOSTOS - 000000000021312 - IRRF FORN NOV/2020 - HOSP. ITUMBIARA</t>
  </si>
  <si>
    <t>000000021313</t>
  </si>
  <si>
    <t>IMPOSTOS - 000000000021313 - IRRF FORN NOV/2020 - HOSP. ITUMBIARA</t>
  </si>
  <si>
    <t>000000021314</t>
  </si>
  <si>
    <t>IMPOSTOS - 000000000021314 - IRRF FORN NOV/2020 - HOSP. ITUMBIARA</t>
  </si>
  <si>
    <t>000000021315</t>
  </si>
  <si>
    <t>IMPOSTOS - 000000000021315 - IRRF FORN NOV/2020 - HOSP. ITUMBIARA</t>
  </si>
  <si>
    <t>000000021316</t>
  </si>
  <si>
    <t>IMPOSTOS - 000000000021316 - IRRF FORN NOV/2020 - HOSP. ITUMBIARA</t>
  </si>
  <si>
    <t>000000021317</t>
  </si>
  <si>
    <t>IMPOSTOS - 000000000021317 - IRRF FORN NOV/2020 - HOSP. ITUMBIARA</t>
  </si>
  <si>
    <t>000000021318</t>
  </si>
  <si>
    <t>IMPOSTOS - 000000000021318 - IRRF FORN NOV/2020 - HOSP. ITUMBIARA</t>
  </si>
  <si>
    <t>000337046805</t>
  </si>
  <si>
    <t>ALGAR TELECOM S/A - 000000337046805 - TELEFONE 11/2020 - HOSP ITUMBIARA</t>
  </si>
  <si>
    <t>7.05.06.05</t>
  </si>
  <si>
    <t>337189206/01</t>
  </si>
  <si>
    <t>ALGAR SOLUCOES EM TIC S/A  - 000337189206/01 - SERVIÇO DE INTERNET REF 11/2020 - HOSP ITUMBIARA </t>
  </si>
  <si>
    <t>000000154611</t>
  </si>
  <si>
    <t xml:space="preserve">RESCISÕES - 000000000154611 - LIQUIDO DE RESCISÃO - Competência: dez/2020  Períodos:  - LIQUIDO RESCISÃO </t>
  </si>
  <si>
    <t>000000154614</t>
  </si>
  <si>
    <t>ENCARGOS - 000000000154614 - GRRF - Competência: dez/2020 Per: 3</t>
  </si>
  <si>
    <t>97112020001</t>
  </si>
  <si>
    <t>IMPOSTOS - 97112020001 - INSS FORN. JOSE WALTER NF 240 NOVEMBRO/2020 - HOSP. ITUMBIARA</t>
  </si>
  <si>
    <t>9811200001</t>
  </si>
  <si>
    <t>IMPOSTOS - 9811200001 - INSS FORN. LUMIERE NF 40 NOVEMBRO/2020 - HOSP. ITUMBIARA</t>
  </si>
  <si>
    <t>99112020001</t>
  </si>
  <si>
    <t>IMPOSTOS - 99112020001 - INSS FORN. BAHIALAV NF 2137 NOVEMBRO/2020 - HOSP. ITUMBIARA</t>
  </si>
  <si>
    <t>100112020001</t>
  </si>
  <si>
    <t>IMPOSTOS - 100112020001 - INSS FORN. JLAVIN NF 640 NOVEMBRO/2020 - HOSP. ITUMBIARA</t>
  </si>
  <si>
    <t>101112020001</t>
  </si>
  <si>
    <t>IMPOSTOS - 101112020001 - INSS FORN. RTD SOLUCOES NF 847 NOVEMBRO/2020 - HOSP. ITUMBIARA</t>
  </si>
  <si>
    <t>102112020001</t>
  </si>
  <si>
    <t>IMPOSTOS - 102112020001 - INSS FORN. PROGUARDA NF 33205 NOVEMBRO/2020 - HOSP. ITUMBIARA</t>
  </si>
  <si>
    <t>103112020001</t>
  </si>
  <si>
    <t>IMPOSTOS - 103112020001 - INSS FORN. TOP SERVICE NF 34355 NOVEMBRO/2020 - HOSP. ITUMBIARA</t>
  </si>
  <si>
    <t>000000155353</t>
  </si>
  <si>
    <t>EDENRED SOLUCOES DE PAGAMENTOS HYLA S.A. - 000000000155353 - REEMBOLSO FUNDO FIXO</t>
  </si>
  <si>
    <t>000002479/01</t>
  </si>
  <si>
    <t>BIOMEGA MEDICINA DIOGNOSTICA LTDA - 000000002479/01 - SERVIÇOS DE EXAMES LABORATORIAIS DE ANALISES CLINICAS TESTE COVID REF 11/2020 - HOSP ITUMBIARA</t>
  </si>
  <si>
    <t>000002480/01</t>
  </si>
  <si>
    <t>BIOMEGA MEDICINA DIOGNOSTICA LTDA - 000000002480/01 - SERVIÇOS DE EXAMES LABORATORIAIS DE ANALISES CLINICAS REF 11/2020 - HOSP ITUMBIARA</t>
  </si>
  <si>
    <t>7.02.03.03</t>
  </si>
  <si>
    <t>SERVIÇO DE ESTERILIZAÇÃO</t>
  </si>
  <si>
    <t>BIOXXI SERVIÇOS DE ESTERILIZAÇÃO LTDA</t>
  </si>
  <si>
    <t>000079967/01</t>
  </si>
  <si>
    <t>BIOXXI SERVIÇOS DE ESTERILIZAÇÃO LTDA - 000000079967/01 - ADMINISTRACAO E GESTAO DE MATERIAL COM FORNECIMENTO DE MAO DE OBRA, INSUMOS E EQUIPAMENTOS PERIODO 25/09/2020 A 30/09/2020 - HOSP ITUMBIARA</t>
  </si>
  <si>
    <t>000079966/01</t>
  </si>
  <si>
    <t>BIOXXI SERVIÇOS DE ESTERILIZAÇÃO LTDA - 000000079966/01 - ADMINISTRACAO E GESTAO DE MATERIAL COM FORNECIMENTO DE MAO DE OBRA, INSUMOS E EQUIPAMENTOS REF 10/2020 - HOSP ITUMBIARA</t>
  </si>
  <si>
    <t>000079965/01</t>
  </si>
  <si>
    <t>BIOXXI SERVIÇOS DE ESTERILIZAÇÃO LTDA - 000000079965/01 - ADMINISTRACAO E GESTAO DE MATERIAL COM FORNECIMENTO DE MAO DE OBRA, INSUMOS E EQUIPAMENTOS REF 11/2020 - HOSP ITUMBIARA</t>
  </si>
  <si>
    <t>000000765/01</t>
  </si>
  <si>
    <t>MEDICAL CLEAN - 000000000765/01 - SERVIÇOS DE MEDICINA E SEGURANÇA DO TRABALHO AO SETOR DE RH REF 11/2020 - HOSP ITUMBIARA</t>
  </si>
  <si>
    <t>000000155267</t>
  </si>
  <si>
    <t>EDENRED SOLUCOES DE PAGAMENTOS HYLA S.A. - 000000000155267 - PRESTACAO DE CONTAS DO FUNDO FIXO - CARTAO DANILO VIEIRA</t>
  </si>
  <si>
    <t>000000155551</t>
  </si>
  <si>
    <t xml:space="preserve">FOLHAS - 000000000155551 - LIQUIDO 13º SALARIO - Competência: dez/2020  Períodos: 2 - LIQUIDO SALARIAL </t>
  </si>
  <si>
    <t>7.01.03.05</t>
  </si>
  <si>
    <t>000000155733</t>
  </si>
  <si>
    <t>ENCARGOS - 000000000155733 - INSS 13º A PAGAR - Competência: dez/2020- INSS 13º A PAGAR</t>
  </si>
  <si>
    <t>000000155710</t>
  </si>
  <si>
    <t>ENCARGOS - 000000000155710 - INSS 13º A PAGAR - Competência: dez/2020- INSS 13º A PAGAR</t>
  </si>
  <si>
    <t>000000155555</t>
  </si>
  <si>
    <t xml:space="preserve">FOLHAS - 000000000155555 - LIQUIDO 13º SALARIO - Competência: dez/2020  Períodos: 2 - LIQUIDO SALARIAL </t>
  </si>
  <si>
    <t>000211193/01</t>
  </si>
  <si>
    <t>WHITE MARTINS GASES INDUSTRIAIS LTDA - 000000211193/01 - GASES MEDICINAIS REF 11/2020 - HOSP ITUMBIARA</t>
  </si>
  <si>
    <t>000102157/01</t>
  </si>
  <si>
    <t>SUPERMEDICA DISTRIBUIDORA HOSPITALAR EIRELI - 000000102157/01 - MATERIAL HOSPITALAR - REF. 11/2020 - HOSP ITUMBIARA</t>
  </si>
  <si>
    <t>000102156/01</t>
  </si>
  <si>
    <t>SUPERMEDICA DISTRIBUIDORA HOSPITALAR EIRELI - 000000102156/01 - MEDICAMENTOS - REF 11/2020 - HOSP. ITUMBIARA</t>
  </si>
  <si>
    <t>000138647/01</t>
  </si>
  <si>
    <t>CIENTIFICA MEDICA HOSPITALAR LTDA - 000000138647/01 - MEDICAMENTOS - REF. 11/2020 - HOSP. ITUMBIARA</t>
  </si>
  <si>
    <t>000000457/01</t>
  </si>
  <si>
    <t>MORAES E ANDRADE PRODUTOS ODONTOLOGICOS EIRELI - 000000000457/01 - MATERIAL HOSPITALAR - REF . 11/2020 - HOSP ITUMBIARA</t>
  </si>
  <si>
    <t>IMPRI + ETIQUETAS</t>
  </si>
  <si>
    <t>000000948/01</t>
  </si>
  <si>
    <t>IMPRI + ETIQUETAS - 000000000948/01 - MATERIAL DE EXPEDIENTE REF 11/2020 - HOSP ITUMBIARA</t>
  </si>
  <si>
    <t>D J PLASTICOS LTDA</t>
  </si>
  <si>
    <t>000004189/01</t>
  </si>
  <si>
    <t>D J PLASTICOS LTDA - 000000004189/01 - MATERIAL DE EXPEDIENTE REF 11/2020 - HOSP ITUMBIARA</t>
  </si>
  <si>
    <t>000004083/01</t>
  </si>
  <si>
    <t>JRV SERVIÇOS LTDA - 000000004083/01 - SERVIÇOS DE LICENCIAMENTO DE SOFTWARE F-SECURE REF 11/2020 - HOSP ITUMBIARA</t>
  </si>
  <si>
    <t>000004081/01</t>
  </si>
  <si>
    <t>JRV SERVIÇOS LTDA - 000000004081/01 - SERVIÇOS GERENCIADOS DE FIREWALL REF 11/2020 - HOSP ITUMBIARA </t>
  </si>
  <si>
    <t>000000535/01</t>
  </si>
  <si>
    <t>DIVINA MARIA DE SOUZA D3 SOLUCOES EIRELI - 000000000535/01 - SERVICO DE ASSESSORIA DE IMPRENSA, COMUNICACAO E RELACOES PUBLICAS REF 11/2020 - HOSP DE ITUMBIARA</t>
  </si>
  <si>
    <t>000030478/01</t>
  </si>
  <si>
    <t>QUALYCOPY COMERCIO E SERVIÇOS LTDA - 000000030478/01 - ALUGUEL DE MAQUINAS E EQUIPAMENTOS IMPRESSORAS  REF 11/2020 - HOSP DE ITUMBIARA</t>
  </si>
  <si>
    <t>000000861/01</t>
  </si>
  <si>
    <t>RTD SOLUCOES EM IMAGEM LTDA - 000000000861/01 - PRESTAÇÃO DE SERVIÇOS POR DIAGNOSTICO POR IMAGEM REFERENTE 11/2020 - HOSP ITUMBIARA</t>
  </si>
  <si>
    <t>000033411/01</t>
  </si>
  <si>
    <t xml:space="preserve">PROGUARDA VIGILANCIA E SEGURANÇA LTDA - 000000033411/01 - SERVICO DE SEGURANCA REF  11/2020 - HOSPITAL DE ITUMBIARA </t>
  </si>
  <si>
    <t>000036880/01</t>
  </si>
  <si>
    <t>TOP SERVICE SERVICOS E SISTEMAS S/A - 000000036880/01 - SERVICO DE LIMPEZA E HIGIENIZACAO REF 11/2020  -  HOSP DE ITUMBIARA</t>
  </si>
  <si>
    <t>000000521/01</t>
  </si>
  <si>
    <t>NOX TECNOLOGIA DA INFORMACAO LTDA - 000000000521/01 - PRESTAÇÃO DE SERVIÇO CUJO O OBJETIVO E O GERENCIAMENTO E OPERACIONALIZAÇÃO E EXECUÇÃO DAS ACOES E SERVIÇOS - MV REF 11/2020 - HOSP ITUMBIARA</t>
  </si>
  <si>
    <t>000000665/01</t>
  </si>
  <si>
    <t xml:space="preserve">JLAVIN LOCACOES COMERCIO E SERVICOS EIRELI - 000000000665/01 - SERVICO DE ENGENHARIA HOSPITALAR E MANUTENÇÃO PREDIAL REF 11/2020 -  HOSPITAL ITUMBIARA </t>
  </si>
  <si>
    <t>000000091/01</t>
  </si>
  <si>
    <t xml:space="preserve">SERRALHERIA SANTO ONOFRE - 000000000091/01 - SERVICO DE FABRICAÇÃO PINTURA E MONTAGEM DE TELA MOSQUETEIRA NO REFEITORIO REF 11/2020 - HOSP DE ITUMBIARA </t>
  </si>
  <si>
    <t>001289196/01</t>
  </si>
  <si>
    <t>MOVIDA LOCACAO DE VEICULOS S.A. - 000001289196/01 - LOCAÇÃO DE VEICULO PLACA QXL-9431 REF 30/10/2020 A 29/11/2020 - HOSP ITUMBIARA</t>
  </si>
  <si>
    <t>000092858/01</t>
  </si>
  <si>
    <t>MEDCOM COM. DE MEDICAMENTOS HOSP. LTDA - 000000092858/01 - MEDICAMENTOS - REF 11.2020 - HOSP ITUMBIARA</t>
  </si>
  <si>
    <t>000024757/01</t>
  </si>
  <si>
    <t>ELLO DISTRIBUICAO LTDA - MATRIZ - 000000024757/01 - MEDICAMENTOS - REF 11.2020 - HOSP. ITUMBIARA</t>
  </si>
  <si>
    <t>000024743/01</t>
  </si>
  <si>
    <t>ELLO DISTRIBUICAO LTDA - MATRIZ - 000000024743/01 - MEDICAMENTOS REF 11/2020 - HOSP ITUMBIARA</t>
  </si>
  <si>
    <t>000211577/01</t>
  </si>
  <si>
    <t>WHITE MARTINS GASES INDUSTRIAIS LTDA - 000000211577/01 - GASES HOSPITALARES 11/2020 - HOSP ITUMBIARA</t>
  </si>
  <si>
    <t>000000557/01</t>
  </si>
  <si>
    <t>WORK BEE ROUPAS PROFISSIONAIS EIRELI - 000000000557/01 - MATERIAL HOSPITALAR REF 11/2020 - HOSP ITUMBIARA</t>
  </si>
  <si>
    <t>000115138/01</t>
  </si>
  <si>
    <t xml:space="preserve">AIDC TECNOLOGIA LTDA - 000000115138/01 - MATERIAL DE EXPEDIENTE REF 11/2020 - HOSP ITUMBIARA </t>
  </si>
  <si>
    <t>000010263/01</t>
  </si>
  <si>
    <t>SUPRIMAIS SUPRIMENTOS P INFORMATICA LTDA - 000000010263/01 - MATERIAL DE EXPEDIENTE REF 11/2020 - HOSP ITUMBIARA</t>
  </si>
  <si>
    <t>000088063/01</t>
  </si>
  <si>
    <t>VITTA IND. E COMERCIO DE PROD. HOSP. EIRELI - ME - 000000088063/01 - MATERIAL DE EXPEDIENTE REF 11/2020 - HOSP ITUMBIARA</t>
  </si>
  <si>
    <t>000010264/01</t>
  </si>
  <si>
    <t>SUPRIMAIS SUPRIMENTOS P INFORMATICA LTDA - 000000010264/01 - MATERIAL DE EXPEDIENTE E ARMARIO DE PORTA CHAVES (IMOBILIZADO) REF 11/2020 - HOSP ITUMBIARA</t>
  </si>
  <si>
    <t>000000156829</t>
  </si>
  <si>
    <t>EDENRED SOLUCOES DE PAGAMENTOS HYLA S.A. - 000000000156829 - REEMBOLSO FUNDO FIXO</t>
  </si>
  <si>
    <t>000000156828</t>
  </si>
  <si>
    <t>EDENRED SOLUCOES DE PAGAMENTOS HYLA S.A. - 000000000156828 - PRESTACAO DE CONTAS DO FUNDO FIXO - CARTAO DANILO VIEIRA</t>
  </si>
  <si>
    <t>000010271/01</t>
  </si>
  <si>
    <t>SUPRIMAIS SUPRIMENTOS P INFORMATICA LTDA - 000000010271/01 - MATERIAL DE LIMPEZA REF 12/2020 - HOSP ITUMBIARA</t>
  </si>
  <si>
    <t>000024913/01</t>
  </si>
  <si>
    <t>ELLO DISTRIBUICAO LTDA - MATRIZ - 000000024913/01 - MEDICAMENTOS REF 12/2020 - HOSP ITUMBIARA</t>
  </si>
  <si>
    <t>000024911/01</t>
  </si>
  <si>
    <t>ELLO DISTRIBUICAO LTDA - MATRIZ - 000000024911/01 - MEDICAMENTOS REF 12/2020 - HOSP ITUMBIARA</t>
  </si>
  <si>
    <t>000024912/01</t>
  </si>
  <si>
    <t>ELLO DISTRIBUICAO LTDA - MATRIZ - 000000024912/01 - MEDICAMENTOS REF 12/2020 - HOSP ITUMBIARA</t>
  </si>
  <si>
    <t>003000423381</t>
  </si>
  <si>
    <t>SANEAGO SANEAMENTO DE GOIAS S.A - 000003000423381 - FATURA DE AGUA CONTA NR 383120-5 E 383126-4 REFERENTE A 11/2020 - HOSP ITUMBIARA</t>
  </si>
  <si>
    <t>AVANCO COMERCIAL - 000000000018/01 - MATERIAIS DE EXPEDIENTE REF 12/2020 - HOSP ITUMBIARA</t>
  </si>
  <si>
    <t>SOLUSEG EPI'S</t>
  </si>
  <si>
    <t>000006505/01</t>
  </si>
  <si>
    <t>SOLUSEG EPI'S - 000000006505/01 - MATERIAIS  HOSPITALARES 12/2020 - HOSP ITUMBIARA</t>
  </si>
  <si>
    <t>ADIANT.DEPOSITANTE 18/12</t>
  </si>
  <si>
    <t>000000140/01</t>
  </si>
  <si>
    <t>L A COMERCIO DE PRODUTOS E ACESSORIOS HOSPITALARES - 000000000140/01 - MATERIAIS HOSPITALAR REF 12/2020 - HOSP ITUMBIARA</t>
  </si>
  <si>
    <t>000211968/01</t>
  </si>
  <si>
    <t>WHITE MARTINS GASES INDUSTRIAIS LTDA - 000000211968/01 - GASES HOSPITALARES 12/2020 - HOSP ITUMBIARA</t>
  </si>
  <si>
    <t>000000157184</t>
  </si>
  <si>
    <t xml:space="preserve">RESCISÕES - 000000000157184 - LIQUIDO DE RESCISÃO - Competência: dez/2020  Períodos: 3 - LIQUIDO RESCISÃO </t>
  </si>
  <si>
    <t>000000157355</t>
  </si>
  <si>
    <t>DANILO VIEIRA DA SILVA - 000000000157355 - REEMBOLSO PAGAMENTO URGENTE DA TAXA PARA LIBERACAO DO ALVARA DE LICENCA SANITARIA DA FARMACIA HOSPITALAR</t>
  </si>
  <si>
    <t>DEVOLUCAO DE DESPESAS NAO PREVISTA EM CONTRATO DO TRIBUNAL DE JUSTICA DO ESTADO DE GOIAIS</t>
  </si>
  <si>
    <t xml:space="preserve">DEVOLUCAO REFERENTE REEMBOLSO DE DESPESAS COM TARIFA DE ADIANTAMENTO EM VIRTUDE DE SALDO INFUFICIENTE EM CONTA E SER UMA DESPESA NAO PREVISTA EM CONTRATO </t>
  </si>
  <si>
    <t>000000157733</t>
  </si>
  <si>
    <t xml:space="preserve">FOLHAS - 000000000157733 - LIQUIDO SALARIAL - Competência: dez/2020  Períodos: 3 - LIQUIDO SALARIAL </t>
  </si>
  <si>
    <t>RENDIMENTO CDB PLUS</t>
  </si>
  <si>
    <t>RENDIMENTO CDB DI</t>
  </si>
  <si>
    <t>RESCISÃO PAGA A MAIOR</t>
  </si>
  <si>
    <t>Itau  Conta Corrente</t>
  </si>
  <si>
    <t>*Todos os campos são de preenchimento obrigatório</t>
  </si>
  <si>
    <t>Receitas</t>
  </si>
  <si>
    <t>Despesas</t>
  </si>
  <si>
    <t>PLANILHA DE EXECUCÃO ORÇAMENTARIA MENSAL E ACUMULADA DO ANO DE 2020</t>
  </si>
  <si>
    <t>1º semestre/2020</t>
  </si>
  <si>
    <t>Orçamento 2020</t>
  </si>
  <si>
    <t>Realizado jan/2020</t>
  </si>
  <si>
    <t>Realizado fev/2020</t>
  </si>
  <si>
    <t>Realizado mar/2020</t>
  </si>
  <si>
    <t>Realizado abr/2020</t>
  </si>
  <si>
    <t>Realizado mai/2020</t>
  </si>
  <si>
    <t>Realizado jun/2020</t>
  </si>
  <si>
    <t>2º semestre/2020</t>
  </si>
  <si>
    <t>Realizado jul/2020</t>
  </si>
  <si>
    <t>Realizado ago/2020</t>
  </si>
  <si>
    <t>Realizado set/2020</t>
  </si>
  <si>
    <t>Realizado out/2020</t>
  </si>
  <si>
    <t>Realizado nov/2020</t>
  </si>
  <si>
    <t>Realizado dez/2020</t>
  </si>
  <si>
    <t>Seguir o mesmo padrão para os anos seguintes</t>
  </si>
  <si>
    <t>PLANILHA DE ORÇAMENTO DA ENTIDADE INDIVIDUALIZADO POR CONTRATO DE GESTÃO</t>
  </si>
  <si>
    <t>DESCRIÇÃO</t>
  </si>
  <si>
    <t>Acumulado de 2018</t>
  </si>
  <si>
    <t>PESSOAL (A)</t>
  </si>
  <si>
    <t>INSUMOS E DESPESAS GERAIS (B)</t>
  </si>
  <si>
    <t>SUBTOTAL (C) = A + B</t>
  </si>
  <si>
    <t>INVESTIMENTO (D)</t>
  </si>
  <si>
    <t>TOTAL (C + D)</t>
  </si>
  <si>
    <t>Seguir a padronização para os anos seguintes...</t>
  </si>
  <si>
    <t>Acumulado de 2020</t>
  </si>
  <si>
    <t>Grupo 3.9 Financeiro – Item 3.9.1 Relatório mensal comparativo de recursos recebidos, gastos e devolvidos ao Poder Público</t>
  </si>
  <si>
    <t>MÊS/ANO:</t>
  </si>
  <si>
    <t>FLUXO DE CAIXA</t>
  </si>
  <si>
    <t>SALDO ANTERIOR</t>
  </si>
  <si>
    <t>TOTAL DO SALDO ANTERIOR</t>
  </si>
  <si>
    <t>Citar dados da conta Ex: CEF APLIC FILIAL 1234-1 AG 1234 OP 013</t>
  </si>
  <si>
    <t>ENTRADAS EM CONTA CORRENTE E APLICAÇÃO</t>
  </si>
  <si>
    <t>Rendimento sobre Aplicação Financeiras</t>
  </si>
  <si>
    <t>Resgate Aplicação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</si>
  <si>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</si>
  <si>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</si>
  <si>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</si>
  <si>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</si>
  <si>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</si>
  <si>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</si>
  <si>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</si>
  <si>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</si>
  <si>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00/00/0000</t>
  </si>
  <si>
    <t>ASSINATURA DO RESPONSÁVEL:</t>
  </si>
  <si>
    <t>Outras Informações (Recebimentos da SES)</t>
  </si>
  <si>
    <t>Contas Caixa Itumbiara</t>
  </si>
  <si>
    <t>Contas Caixa</t>
  </si>
  <si>
    <t>Acumulado de 2019</t>
  </si>
  <si>
    <t>Acumulado de 2021</t>
  </si>
  <si>
    <t>Outros</t>
  </si>
  <si>
    <t>Organização Social: INSTITUTO NACIONAL DE TECNOLOGIA E SAÚDE</t>
  </si>
  <si>
    <t>NOME DA OSS: INSTITUTO NACIONAL DE TECNOLOGIA E SAÚDE</t>
  </si>
  <si>
    <t>Contrato de Gestão nº:  Hospital de Campanha Itumbiara - 18/2020</t>
  </si>
  <si>
    <t>Contrato de Gestão nº: Hospital de Campanha Itumbiara - 18/2020</t>
  </si>
  <si>
    <t>CONTRATO DE GESTÃO Nº :  Hospital de Campanha Itumbiara - 18/2020</t>
  </si>
  <si>
    <t>Vigência do Contrato de Gestão / Termo Aditivo: 6 meses</t>
  </si>
  <si>
    <t>VIGÊNCIA DO CONTRATO DE GESTÃO/TERMO ADITIVO: 6 meses</t>
  </si>
  <si>
    <t>NOME DA UNIDADE GERIDA: Hospital de Campanha Itumbiara</t>
  </si>
  <si>
    <t>Unidade gerida: Hospital de Campanha Itumbiara</t>
  </si>
  <si>
    <t>Obs.: Financiado com recurso do INTS.</t>
  </si>
  <si>
    <t>FONTE DOS DADOS EXTRAÍDOS: RM Totvs - Financeiro INTS</t>
  </si>
  <si>
    <t>RATEIO DESPESAS CORPORATIVAS</t>
  </si>
  <si>
    <t>Valor do repasse mensal do Contrato de Gestão: R$ 8.459.135,25</t>
  </si>
  <si>
    <t>VALOR DO REPASSE MENSAL DO CONTRATO DE GESTÃO:R$ 8.459.135,25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</si>
</sst>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3" formatCode="_-* #,##0.00_-;\-* #,##0.00_-;_-* &quot;-&quot;??_-;_-@_-"/>
    <numFmt numFmtId="164" formatCode="#,###;\(#,###\);&quot;-&quot;"/>
    <numFmt numFmtId="165" formatCode="[$R$ -416]#,##0.00"/>
    <numFmt numFmtId="166" formatCode="mmm/yyyy"/>
    <numFmt numFmtId="167" formatCode="&quot;R$&quot;\ #,##0.00"/>
  </numFmts>
  <fonts count="4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charset val="1"/>
    </font>
    <font>
      <sz val="10"/>
      <color rgb="FFFF0000"/>
      <name val="Arial"/>
      <charset val="1"/>
    </font>
    <font>
      <b/>
      <sz val="10"/>
      <color rgb="FF000000"/>
      <name val="Arial"/>
      <charset val="1"/>
    </font>
    <font>
      <sz val="8"/>
      <color rgb="FFFFFFFF"/>
      <name val="Arial"/>
      <charset val="1"/>
    </font>
    <font>
      <sz val="8"/>
      <name val="Arial"/>
      <charset val="1"/>
    </font>
    <font>
      <sz val="8"/>
      <color rgb="FF000000"/>
      <name val="Arial"/>
      <charset val="1"/>
    </font>
    <font>
      <sz val="10"/>
      <name val="Arial"/>
      <charset val="1"/>
    </font>
    <font>
      <b/>
      <sz val="10"/>
      <name val="Arial"/>
      <charset val="1"/>
    </font>
    <font>
      <b/>
      <sz val="10"/>
      <color rgb="FFFFFFFF"/>
      <name val="Arial"/>
      <charset val="1"/>
    </font>
    <font>
      <sz val="10"/>
      <color theme="0"/>
      <name val="Arial"/>
      <family val="2"/>
    </font>
    <font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Liberation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0"/>
      <color theme="1"/>
      <name val="Arial"/>
      <family val="2"/>
    </font>
    <font>
      <b/>
      <sz val="10"/>
      <color theme="1"/>
      <name val="Liberation Serif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i/>
      <sz val="11"/>
      <color theme="1"/>
      <name val="Liberation Sans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3F3F3"/>
        <bgColor rgb="FFFFFFFF"/>
      </patternFill>
    </fill>
    <fill>
      <patternFill patternType="solid">
        <fgColor rgb="FF93C47D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D9D9D9"/>
        <bgColor rgb="FFF3F3F3"/>
      </patternFill>
    </fill>
    <fill>
      <patternFill patternType="solid">
        <fgColor rgb="FF38761D"/>
        <bgColor rgb="FF339966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28" fillId="0" borderId="0"/>
  </cellStyleXfs>
  <cellXfs count="181"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2" borderId="3" xfId="0" applyFont="1" applyFill="1" applyBorder="1"/>
    <xf numFmtId="164" fontId="6" fillId="2" borderId="3" xfId="0" applyNumberFormat="1" applyFont="1" applyFill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7" fillId="5" borderId="4" xfId="0" applyFont="1" applyFill="1" applyBorder="1"/>
    <xf numFmtId="164" fontId="7" fillId="5" borderId="4" xfId="0" applyNumberFormat="1" applyFont="1" applyFill="1" applyBorder="1" applyAlignment="1">
      <alignment horizontal="center" vertical="center"/>
    </xf>
    <xf numFmtId="0" fontId="2" fillId="0" borderId="5" xfId="0" applyFont="1" applyBorder="1"/>
    <xf numFmtId="164" fontId="2" fillId="0" borderId="6" xfId="0" applyNumberFormat="1" applyFont="1" applyBorder="1" applyAlignment="1">
      <alignment horizontal="center" vertical="center"/>
    </xf>
    <xf numFmtId="0" fontId="8" fillId="5" borderId="4" xfId="0" applyFont="1" applyFill="1" applyBorder="1"/>
    <xf numFmtId="164" fontId="8" fillId="5" borderId="4" xfId="0" applyNumberFormat="1" applyFont="1" applyFill="1" applyBorder="1" applyAlignment="1">
      <alignment horizontal="center" vertical="center"/>
    </xf>
    <xf numFmtId="0" fontId="2" fillId="6" borderId="5" xfId="0" applyFont="1" applyFill="1" applyBorder="1"/>
    <xf numFmtId="164" fontId="2" fillId="6" borderId="6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164" fontId="2" fillId="6" borderId="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Font="1" applyBorder="1"/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" fontId="0" fillId="0" borderId="0" xfId="0" applyNumberFormat="1"/>
    <xf numFmtId="0" fontId="2" fillId="0" borderId="4" xfId="0" applyFont="1" applyBorder="1" applyAlignment="1">
      <alignment horizontal="center"/>
    </xf>
    <xf numFmtId="49" fontId="12" fillId="7" borderId="10" xfId="0" applyNumberFormat="1" applyFont="1" applyFill="1" applyBorder="1" applyAlignment="1">
      <alignment horizontal="center" vertical="center" readingOrder="1"/>
    </xf>
    <xf numFmtId="49" fontId="12" fillId="8" borderId="10" xfId="0" applyNumberFormat="1" applyFont="1" applyFill="1" applyBorder="1" applyAlignment="1">
      <alignment horizontal="left" vertical="center" readingOrder="1"/>
    </xf>
    <xf numFmtId="14" fontId="12" fillId="8" borderId="10" xfId="0" applyNumberFormat="1" applyFont="1" applyFill="1" applyBorder="1" applyAlignment="1">
      <alignment horizontal="left" vertical="center" readingOrder="1"/>
    </xf>
    <xf numFmtId="0" fontId="12" fillId="8" borderId="10" xfId="0" applyFont="1" applyFill="1" applyBorder="1" applyAlignment="1">
      <alignment horizontal="right" vertical="center" readingOrder="1"/>
    </xf>
    <xf numFmtId="0" fontId="12" fillId="8" borderId="10" xfId="0" applyFont="1" applyFill="1" applyBorder="1" applyAlignment="1">
      <alignment horizontal="left" vertical="center" readingOrder="1"/>
    </xf>
    <xf numFmtId="1" fontId="12" fillId="8" borderId="10" xfId="0" applyNumberFormat="1" applyFont="1" applyFill="1" applyBorder="1" applyAlignment="1">
      <alignment horizontal="left" vertical="center" readingOrder="1"/>
    </xf>
    <xf numFmtId="43" fontId="12" fillId="8" borderId="10" xfId="1" applyFont="1" applyFill="1" applyBorder="1" applyAlignment="1">
      <alignment horizontal="right" vertical="center" readingOrder="1"/>
    </xf>
    <xf numFmtId="0" fontId="0" fillId="0" borderId="0" xfId="0" applyFill="1"/>
    <xf numFmtId="49" fontId="13" fillId="8" borderId="10" xfId="0" applyNumberFormat="1" applyFont="1" applyFill="1" applyBorder="1" applyAlignment="1">
      <alignment horizontal="left" vertical="center" readingOrder="1"/>
    </xf>
    <xf numFmtId="14" fontId="13" fillId="8" borderId="10" xfId="0" applyNumberFormat="1" applyFont="1" applyFill="1" applyBorder="1" applyAlignment="1">
      <alignment horizontal="left" vertical="center" readingOrder="1"/>
    </xf>
    <xf numFmtId="0" fontId="13" fillId="8" borderId="10" xfId="0" applyFont="1" applyFill="1" applyBorder="1" applyAlignment="1">
      <alignment horizontal="right" vertical="center" readingOrder="1"/>
    </xf>
    <xf numFmtId="0" fontId="13" fillId="8" borderId="10" xfId="0" applyFont="1" applyFill="1" applyBorder="1" applyAlignment="1">
      <alignment horizontal="left" vertical="center" readingOrder="1"/>
    </xf>
    <xf numFmtId="43" fontId="13" fillId="8" borderId="10" xfId="1" applyFont="1" applyFill="1" applyBorder="1" applyAlignment="1">
      <alignment horizontal="right" vertical="center" readingOrder="1"/>
    </xf>
    <xf numFmtId="49" fontId="14" fillId="9" borderId="10" xfId="0" applyNumberFormat="1" applyFont="1" applyFill="1" applyBorder="1" applyAlignment="1">
      <alignment horizontal="center" vertical="center" readingOrder="1"/>
    </xf>
    <xf numFmtId="49" fontId="14" fillId="7" borderId="10" xfId="0" applyNumberFormat="1" applyFont="1" applyFill="1" applyBorder="1" applyAlignment="1">
      <alignment horizontal="center" vertical="center" readingOrder="1"/>
    </xf>
    <xf numFmtId="0" fontId="0" fillId="0" borderId="0" xfId="0" applyFont="1"/>
    <xf numFmtId="0" fontId="15" fillId="0" borderId="0" xfId="0" applyFont="1"/>
    <xf numFmtId="0" fontId="15" fillId="0" borderId="10" xfId="0" applyFont="1" applyBorder="1"/>
    <xf numFmtId="0" fontId="9" fillId="0" borderId="0" xfId="0" applyFont="1" applyFill="1"/>
    <xf numFmtId="0" fontId="0" fillId="0" borderId="3" xfId="0" applyBorder="1"/>
    <xf numFmtId="0" fontId="13" fillId="8" borderId="10" xfId="0" applyNumberFormat="1" applyFont="1" applyFill="1" applyBorder="1" applyAlignment="1">
      <alignment horizontal="left" vertical="center" readingOrder="1"/>
    </xf>
    <xf numFmtId="43" fontId="0" fillId="0" borderId="0" xfId="1" applyFont="1"/>
    <xf numFmtId="43" fontId="0" fillId="0" borderId="0" xfId="0" applyNumberFormat="1"/>
    <xf numFmtId="43" fontId="12" fillId="10" borderId="10" xfId="1" applyFont="1" applyFill="1" applyBorder="1" applyAlignment="1">
      <alignment horizontal="right" vertical="center" readingOrder="1"/>
    </xf>
    <xf numFmtId="43" fontId="12" fillId="11" borderId="10" xfId="1" applyFont="1" applyFill="1" applyBorder="1" applyAlignment="1">
      <alignment horizontal="right" vertical="center" readingOrder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12" fillId="12" borderId="10" xfId="1" applyFont="1" applyFill="1" applyBorder="1" applyAlignment="1">
      <alignment horizontal="right" vertical="center" readingOrder="1"/>
    </xf>
    <xf numFmtId="43" fontId="12" fillId="13" borderId="10" xfId="1" applyFont="1" applyFill="1" applyBorder="1" applyAlignment="1">
      <alignment horizontal="right" vertical="center" readingOrder="1"/>
    </xf>
    <xf numFmtId="164" fontId="16" fillId="0" borderId="6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164" fontId="6" fillId="4" borderId="3" xfId="0" applyNumberFormat="1" applyFont="1" applyFill="1" applyBorder="1" applyAlignment="1">
      <alignment horizontal="center" vertical="center"/>
    </xf>
    <xf numFmtId="0" fontId="13" fillId="8" borderId="10" xfId="0" applyNumberFormat="1" applyFont="1" applyFill="1" applyBorder="1" applyAlignment="1">
      <alignment horizontal="center" vertical="center" readingOrder="1"/>
    </xf>
    <xf numFmtId="49" fontId="12" fillId="3" borderId="10" xfId="0" applyNumberFormat="1" applyFont="1" applyFill="1" applyBorder="1" applyAlignment="1">
      <alignment horizontal="left" vertical="center" readingOrder="1"/>
    </xf>
    <xf numFmtId="0" fontId="17" fillId="0" borderId="0" xfId="0" applyFont="1"/>
    <xf numFmtId="49" fontId="12" fillId="0" borderId="10" xfId="0" applyNumberFormat="1" applyFont="1" applyFill="1" applyBorder="1" applyAlignment="1">
      <alignment horizontal="left" vertical="center" readingOrder="1"/>
    </xf>
    <xf numFmtId="49" fontId="12" fillId="8" borderId="0" xfId="0" applyNumberFormat="1" applyFont="1" applyFill="1" applyBorder="1" applyAlignment="1">
      <alignment horizontal="left" vertical="center" readingOrder="1"/>
    </xf>
    <xf numFmtId="14" fontId="12" fillId="8" borderId="0" xfId="0" applyNumberFormat="1" applyFont="1" applyFill="1" applyBorder="1" applyAlignment="1">
      <alignment horizontal="left" vertical="center" readingOrder="1"/>
    </xf>
    <xf numFmtId="0" fontId="12" fillId="8" borderId="0" xfId="0" applyFont="1" applyFill="1" applyBorder="1" applyAlignment="1">
      <alignment horizontal="right" vertical="center" readingOrder="1"/>
    </xf>
    <xf numFmtId="0" fontId="12" fillId="8" borderId="0" xfId="0" applyFont="1" applyFill="1" applyBorder="1" applyAlignment="1">
      <alignment horizontal="left" vertical="center" readingOrder="1"/>
    </xf>
    <xf numFmtId="8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8" fillId="0" borderId="0" xfId="3" applyAlignment="1">
      <alignment horizontal="left"/>
    </xf>
    <xf numFmtId="0" fontId="18" fillId="0" borderId="0" xfId="3"/>
    <xf numFmtId="0" fontId="18" fillId="14" borderId="11" xfId="3" applyFill="1" applyBorder="1" applyAlignment="1">
      <alignment horizontal="left"/>
    </xf>
    <xf numFmtId="0" fontId="18" fillId="14" borderId="12" xfId="3" applyFill="1" applyBorder="1" applyAlignment="1">
      <alignment horizontal="left"/>
    </xf>
    <xf numFmtId="0" fontId="18" fillId="14" borderId="13" xfId="3" applyFill="1" applyBorder="1" applyAlignment="1">
      <alignment horizontal="left"/>
    </xf>
    <xf numFmtId="0" fontId="19" fillId="0" borderId="0" xfId="3" applyFont="1" applyAlignment="1">
      <alignment horizontal="left"/>
    </xf>
    <xf numFmtId="0" fontId="20" fillId="15" borderId="0" xfId="3" applyFont="1" applyFill="1" applyAlignment="1">
      <alignment horizontal="center"/>
    </xf>
    <xf numFmtId="0" fontId="21" fillId="16" borderId="0" xfId="3" applyFont="1" applyFill="1" applyAlignment="1">
      <alignment horizontal="center"/>
    </xf>
    <xf numFmtId="0" fontId="21" fillId="17" borderId="14" xfId="3" applyFont="1" applyFill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18" borderId="14" xfId="3" applyFont="1" applyFill="1" applyBorder="1" applyAlignment="1">
      <alignment horizontal="center"/>
    </xf>
    <xf numFmtId="0" fontId="23" fillId="0" borderId="16" xfId="3" applyFont="1" applyBorder="1" applyAlignment="1">
      <alignment horizontal="center"/>
    </xf>
    <xf numFmtId="0" fontId="23" fillId="0" borderId="18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20" xfId="3" applyFont="1" applyBorder="1" applyAlignment="1">
      <alignment horizontal="center"/>
    </xf>
    <xf numFmtId="0" fontId="23" fillId="0" borderId="15" xfId="3" applyFont="1" applyBorder="1" applyAlignment="1">
      <alignment horizontal="center"/>
    </xf>
    <xf numFmtId="0" fontId="23" fillId="0" borderId="14" xfId="3" applyFont="1" applyBorder="1" applyAlignment="1">
      <alignment horizontal="center"/>
    </xf>
    <xf numFmtId="0" fontId="23" fillId="18" borderId="14" xfId="3" applyFont="1" applyFill="1" applyBorder="1" applyAlignment="1">
      <alignment horizontal="center"/>
    </xf>
    <xf numFmtId="0" fontId="23" fillId="0" borderId="15" xfId="3" applyFont="1" applyBorder="1" applyAlignment="1">
      <alignment horizontal="left"/>
    </xf>
    <xf numFmtId="165" fontId="23" fillId="0" borderId="13" xfId="3" applyNumberFormat="1" applyFont="1" applyBorder="1" applyAlignment="1">
      <alignment horizontal="right"/>
    </xf>
    <xf numFmtId="165" fontId="23" fillId="0" borderId="17" xfId="3" applyNumberFormat="1" applyFont="1" applyBorder="1" applyAlignment="1">
      <alignment horizontal="right"/>
    </xf>
    <xf numFmtId="0" fontId="23" fillId="0" borderId="0" xfId="3" applyFont="1" applyAlignment="1">
      <alignment horizontal="left"/>
    </xf>
    <xf numFmtId="165" fontId="23" fillId="0" borderId="12" xfId="3" applyNumberFormat="1" applyFont="1" applyBorder="1" applyAlignment="1">
      <alignment horizontal="right"/>
    </xf>
    <xf numFmtId="165" fontId="23" fillId="0" borderId="19" xfId="3" applyNumberFormat="1" applyFont="1" applyBorder="1" applyAlignment="1">
      <alignment horizontal="right"/>
    </xf>
    <xf numFmtId="165" fontId="23" fillId="0" borderId="12" xfId="3" applyNumberFormat="1" applyFont="1" applyBorder="1" applyAlignment="1">
      <alignment horizontal="right"/>
    </xf>
    <xf numFmtId="165" fontId="23" fillId="0" borderId="14" xfId="3" applyNumberFormat="1" applyFont="1" applyBorder="1" applyAlignment="1">
      <alignment horizontal="right"/>
    </xf>
    <xf numFmtId="165" fontId="23" fillId="0" borderId="21" xfId="3" applyNumberFormat="1" applyFont="1" applyBorder="1" applyAlignment="1">
      <alignment horizontal="right"/>
    </xf>
    <xf numFmtId="165" fontId="23" fillId="0" borderId="16" xfId="3" applyNumberFormat="1" applyFont="1" applyBorder="1" applyAlignment="1">
      <alignment horizontal="right"/>
    </xf>
    <xf numFmtId="165" fontId="23" fillId="0" borderId="0" xfId="3" applyNumberFormat="1" applyFont="1" applyAlignment="1">
      <alignment horizontal="right"/>
    </xf>
    <xf numFmtId="165" fontId="23" fillId="0" borderId="15" xfId="3" applyNumberFormat="1" applyFont="1" applyBorder="1" applyAlignment="1">
      <alignment horizontal="right"/>
    </xf>
    <xf numFmtId="0" fontId="23" fillId="0" borderId="16" xfId="3" applyFont="1" applyBorder="1" applyAlignment="1">
      <alignment horizontal="left"/>
    </xf>
    <xf numFmtId="0" fontId="24" fillId="0" borderId="0" xfId="3" applyFont="1"/>
    <xf numFmtId="0" fontId="23" fillId="0" borderId="0" xfId="3" applyFont="1" applyBorder="1" applyAlignment="1">
      <alignment horizontal="left"/>
    </xf>
    <xf numFmtId="165" fontId="23" fillId="0" borderId="0" xfId="3" applyNumberFormat="1" applyFont="1" applyBorder="1" applyAlignment="1">
      <alignment horizontal="right"/>
    </xf>
    <xf numFmtId="0" fontId="23" fillId="0" borderId="0" xfId="3" applyFont="1" applyBorder="1" applyAlignment="1">
      <alignment horizontal="center"/>
    </xf>
    <xf numFmtId="0" fontId="25" fillId="0" borderId="0" xfId="3" applyFont="1"/>
    <xf numFmtId="0" fontId="26" fillId="19" borderId="23" xfId="3" applyFont="1" applyFill="1" applyBorder="1" applyAlignment="1">
      <alignment horizontal="center"/>
    </xf>
    <xf numFmtId="166" fontId="26" fillId="19" borderId="23" xfId="3" applyNumberFormat="1" applyFont="1" applyFill="1" applyBorder="1" applyAlignment="1">
      <alignment horizontal="center"/>
    </xf>
    <xf numFmtId="0" fontId="24" fillId="0" borderId="0" xfId="3" applyFont="1" applyAlignment="1">
      <alignment horizontal="center"/>
    </xf>
    <xf numFmtId="165" fontId="24" fillId="0" borderId="0" xfId="3" applyNumberFormat="1" applyFont="1" applyAlignment="1">
      <alignment horizontal="center"/>
    </xf>
    <xf numFmtId="0" fontId="24" fillId="15" borderId="0" xfId="3" applyFont="1" applyFill="1" applyAlignment="1">
      <alignment horizontal="center"/>
    </xf>
    <xf numFmtId="165" fontId="18" fillId="15" borderId="0" xfId="3" applyNumberFormat="1" applyFill="1" applyAlignment="1">
      <alignment horizontal="center"/>
    </xf>
    <xf numFmtId="0" fontId="24" fillId="15" borderId="16" xfId="3" applyFont="1" applyFill="1" applyBorder="1" applyAlignment="1">
      <alignment horizontal="center"/>
    </xf>
    <xf numFmtId="165" fontId="18" fillId="15" borderId="16" xfId="3" applyNumberFormat="1" applyFill="1" applyBorder="1" applyAlignment="1">
      <alignment horizontal="center"/>
    </xf>
    <xf numFmtId="167" fontId="27" fillId="0" borderId="0" xfId="3" applyNumberFormat="1" applyFont="1"/>
    <xf numFmtId="0" fontId="27" fillId="0" borderId="0" xfId="3" applyFont="1"/>
    <xf numFmtId="0" fontId="28" fillId="0" borderId="0" xfId="4"/>
    <xf numFmtId="0" fontId="28" fillId="0" borderId="0" xfId="4" applyAlignment="1">
      <alignment vertical="center"/>
    </xf>
    <xf numFmtId="0" fontId="28" fillId="0" borderId="24" xfId="4" applyBorder="1" applyAlignment="1">
      <alignment horizontal="left"/>
    </xf>
    <xf numFmtId="0" fontId="29" fillId="0" borderId="0" xfId="4" applyFont="1" applyAlignment="1">
      <alignment horizontal="left"/>
    </xf>
    <xf numFmtId="0" fontId="30" fillId="0" borderId="0" xfId="4" applyFont="1"/>
    <xf numFmtId="0" fontId="31" fillId="0" borderId="0" xfId="4" applyFont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28" fillId="0" borderId="24" xfId="4" applyBorder="1" applyAlignment="1">
      <alignment horizontal="center" vertical="center"/>
    </xf>
    <xf numFmtId="4" fontId="33" fillId="0" borderId="24" xfId="4" applyNumberFormat="1" applyFont="1" applyBorder="1" applyAlignment="1">
      <alignment horizontal="left" vertical="center" shrinkToFit="1"/>
    </xf>
    <xf numFmtId="4" fontId="28" fillId="0" borderId="24" xfId="4" applyNumberFormat="1" applyBorder="1" applyAlignment="1">
      <alignment horizontal="right" vertical="center"/>
    </xf>
    <xf numFmtId="0" fontId="28" fillId="0" borderId="24" xfId="4" applyBorder="1"/>
    <xf numFmtId="0" fontId="34" fillId="0" borderId="0" xfId="4" applyFont="1" applyAlignment="1">
      <alignment horizontal="center" vertical="center" wrapText="1"/>
    </xf>
    <xf numFmtId="0" fontId="28" fillId="0" borderId="24" xfId="4" applyBorder="1" applyAlignment="1">
      <alignment horizontal="left" vertical="center"/>
    </xf>
    <xf numFmtId="0" fontId="35" fillId="0" borderId="24" xfId="4" applyFont="1" applyBorder="1" applyAlignment="1">
      <alignment horizontal="left" vertical="center" wrapText="1"/>
    </xf>
    <xf numFmtId="0" fontId="28" fillId="0" borderId="0" xfId="4" applyAlignment="1">
      <alignment horizontal="left" vertical="center"/>
    </xf>
    <xf numFmtId="0" fontId="34" fillId="0" borderId="24" xfId="4" applyFont="1" applyBorder="1" applyAlignment="1">
      <alignment horizontal="center" vertical="center" wrapText="1"/>
    </xf>
    <xf numFmtId="0" fontId="36" fillId="0" borderId="24" xfId="4" applyFont="1" applyBorder="1" applyAlignment="1">
      <alignment horizontal="left" vertical="center" wrapText="1"/>
    </xf>
    <xf numFmtId="0" fontId="37" fillId="0" borderId="24" xfId="4" applyFont="1" applyBorder="1" applyAlignment="1">
      <alignment horizontal="center" vertical="center" wrapText="1"/>
    </xf>
    <xf numFmtId="0" fontId="31" fillId="0" borderId="24" xfId="4" applyFont="1" applyBorder="1" applyAlignment="1">
      <alignment horizontal="center" vertical="center"/>
    </xf>
    <xf numFmtId="0" fontId="31" fillId="0" borderId="14" xfId="4" applyFont="1" applyBorder="1"/>
    <xf numFmtId="0" fontId="31" fillId="0" borderId="14" xfId="4" applyFont="1" applyBorder="1" applyAlignment="1">
      <alignment horizontal="center" vertical="center"/>
    </xf>
    <xf numFmtId="49" fontId="12" fillId="8" borderId="14" xfId="0" applyNumberFormat="1" applyFont="1" applyFill="1" applyBorder="1" applyAlignment="1">
      <alignment horizontal="left" vertical="center" readingOrder="1"/>
    </xf>
    <xf numFmtId="49" fontId="12" fillId="0" borderId="14" xfId="0" applyNumberFormat="1" applyFont="1" applyFill="1" applyBorder="1" applyAlignment="1">
      <alignment horizontal="left" vertical="center" readingOrder="1"/>
    </xf>
    <xf numFmtId="0" fontId="38" fillId="19" borderId="23" xfId="3" applyFont="1" applyFill="1" applyBorder="1" applyAlignment="1">
      <alignment horizontal="center"/>
    </xf>
    <xf numFmtId="0" fontId="36" fillId="0" borderId="24" xfId="4" applyFont="1" applyBorder="1" applyAlignment="1">
      <alignment horizontal="left" vertical="center" wrapText="1"/>
    </xf>
    <xf numFmtId="0" fontId="28" fillId="0" borderId="25" xfId="4" applyBorder="1"/>
    <xf numFmtId="0" fontId="39" fillId="14" borderId="11" xfId="3" applyFont="1" applyFill="1" applyBorder="1" applyAlignment="1">
      <alignment horizontal="left"/>
    </xf>
    <xf numFmtId="0" fontId="35" fillId="0" borderId="24" xfId="4" applyFont="1" applyBorder="1" applyAlignment="1">
      <alignment vertical="center"/>
    </xf>
    <xf numFmtId="0" fontId="39" fillId="14" borderId="12" xfId="3" applyFont="1" applyFill="1" applyBorder="1" applyAlignment="1">
      <alignment horizontal="left"/>
    </xf>
    <xf numFmtId="9" fontId="23" fillId="0" borderId="16" xfId="2" applyFont="1" applyBorder="1" applyAlignment="1">
      <alignment horizontal="center"/>
    </xf>
    <xf numFmtId="9" fontId="23" fillId="0" borderId="15" xfId="2" applyFont="1" applyBorder="1" applyAlignment="1">
      <alignment horizontal="center"/>
    </xf>
    <xf numFmtId="9" fontId="23" fillId="0" borderId="22" xfId="2" applyFont="1" applyBorder="1" applyAlignment="1">
      <alignment horizontal="center"/>
    </xf>
    <xf numFmtId="0" fontId="39" fillId="14" borderId="13" xfId="3" applyFont="1" applyFill="1" applyBorder="1" applyAlignment="1">
      <alignment horizontal="left"/>
    </xf>
    <xf numFmtId="17" fontId="28" fillId="0" borderId="24" xfId="4" applyNumberFormat="1" applyBorder="1" applyAlignment="1">
      <alignment horizontal="left"/>
    </xf>
    <xf numFmtId="0" fontId="28" fillId="0" borderId="0" xfId="4" applyFont="1"/>
    <xf numFmtId="0" fontId="40" fillId="0" borderId="0" xfId="4" applyFont="1"/>
    <xf numFmtId="0" fontId="28" fillId="0" borderId="0" xfId="4" applyAlignment="1"/>
  </cellXfs>
  <cellStyles count="5">
    <cellStyle name="Normal" xfId="0" builtinId="0"/>
    <cellStyle name="Normal 2" xfId="3" xr:uid="{2665B229-DECC-44D4-83FB-064ADFA2659C}"/>
    <cellStyle name="Normal 3" xfId="4" xr:uid="{727E7972-9CA4-4198-B246-55955D533719}"/>
    <cellStyle name="Porcentagem" xfId="2" builtinId="5"/>
    <cellStyle name="Vírgula" xfId="1" builtinId="3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268739</xdr:colOff>
      <xdr:row>0</xdr:row>
      <xdr:rowOff>33129</xdr:rowOff>
    </xdr:from>
    <xdr:to>
      <xdr:col>13</xdr:col>
      <xdr:colOff>524729</xdr:colOff>
      <xdr:row>7</xdr:row>
      <xdr:rowOff>150243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EE6A55-C4B3-42CD-9606-B7F029207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9674" y="33129"/>
          <a:ext cx="1216772" cy="1276679"/>
        </a:xfrm>
        <a:prstGeom prst="rect">
          <a:avLst/>
        </a:prstGeom>
      </xdr:spPr>
    </xdr:pic>
    <xdr:clientData/>
  </xdr:twoCellAnchor>
  <xdr:twoCellAnchor editAs="oneCell">
    <xdr:from>
      <xdr:col>7</xdr:col>
      <xdr:colOff>16566</xdr:colOff>
      <xdr:row>2</xdr:row>
      <xdr:rowOff>102704</xdr:rowOff>
    </xdr:from>
    <xdr:to>
      <xdr:col>9</xdr:col>
      <xdr:colOff>16565</xdr:colOff>
      <xdr:row>6</xdr:row>
      <xdr:rowOff>61656</xdr:rowOff>
    </xdr:to>
    <xdr:pic>
      <xdr:nvPicPr>
        <xdr:cNvPr id="3" name="Gráfico 15">
          <a:extLst>
            <a:ext uri="{FF2B5EF4-FFF2-40B4-BE49-F238E27FC236}">
              <a16:creationId xmlns:a16="http://schemas.microsoft.com/office/drawing/2014/main" id="{AFF4B3D2-963C-4C9E-B459-628E3C11E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866283" y="434008"/>
          <a:ext cx="1523999" cy="621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127935</xdr:colOff>
      <xdr:row>0</xdr:row>
      <xdr:rowOff>149087</xdr:rowOff>
    </xdr:from>
    <xdr:to>
      <xdr:col>12</xdr:col>
      <xdr:colOff>1344707</xdr:colOff>
      <xdr:row>8</xdr:row>
      <xdr:rowOff>100549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24961F-CBC9-4F79-BFD4-FE53D3D9E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0109" y="149087"/>
          <a:ext cx="1216772" cy="1276679"/>
        </a:xfrm>
        <a:prstGeom prst="rect">
          <a:avLst/>
        </a:prstGeom>
      </xdr:spPr>
    </xdr:pic>
    <xdr:clientData/>
  </xdr:twoCellAnchor>
  <xdr:twoCellAnchor editAs="oneCell">
    <xdr:from>
      <xdr:col>7</xdr:col>
      <xdr:colOff>107674</xdr:colOff>
      <xdr:row>2</xdr:row>
      <xdr:rowOff>94422</xdr:rowOff>
    </xdr:from>
    <xdr:to>
      <xdr:col>8</xdr:col>
      <xdr:colOff>612912</xdr:colOff>
      <xdr:row>6</xdr:row>
      <xdr:rowOff>53374</xdr:rowOff>
    </xdr:to>
    <xdr:pic>
      <xdr:nvPicPr>
        <xdr:cNvPr id="3" name="Gráfico 15">
          <a:extLst>
            <a:ext uri="{FF2B5EF4-FFF2-40B4-BE49-F238E27FC236}">
              <a16:creationId xmlns:a16="http://schemas.microsoft.com/office/drawing/2014/main" id="{5834D731-D92D-4097-8A26-852B14E4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199783" y="425726"/>
          <a:ext cx="1523999" cy="6215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19050</xdr:rowOff>
    </xdr:from>
    <xdr:to>
      <xdr:col>4</xdr:col>
      <xdr:colOff>1508288</xdr:colOff>
      <xdr:row>5</xdr:row>
      <xdr:rowOff>119417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C78FA287-C791-48BD-B118-8201A7146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1905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162754</xdr:rowOff>
    </xdr:from>
    <xdr:to>
      <xdr:col>1</xdr:col>
      <xdr:colOff>228599</xdr:colOff>
      <xdr:row>4</xdr:row>
      <xdr:rowOff>12790</xdr:rowOff>
    </xdr:to>
    <xdr:pic>
      <xdr:nvPicPr>
        <xdr:cNvPr id="13" name="Gráfico 15">
          <a:extLst>
            <a:ext uri="{FF2B5EF4-FFF2-40B4-BE49-F238E27FC236}">
              <a16:creationId xmlns:a16="http://schemas.microsoft.com/office/drawing/2014/main" id="{BC781712-5161-4D19-AFCD-6563DC16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250" y="162754"/>
          <a:ext cx="1523999" cy="621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9BD5EF4-82F3-46C3-97A1-8F27E6EF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7119DA1E-2B5B-4C03-AA5D-7537D0B7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F1AD0E-66D6-4CDE-93FD-69FE11EA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58A5DD13-6FCF-4B54-94B7-3B4891DE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963C792-052B-4B1E-8EBE-A7DD8328F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4D7E62A9-B87E-4B4C-A331-3D5F8BB11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431D334-C148-46F1-A5FA-790D00B2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E8176A33-E249-4CE8-9BF8-614464770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759187-B0EF-4480-A43C-C2E90157E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79E85333-368A-4498-8881-5159A3E0B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1413038</xdr:colOff>
      <xdr:row>5</xdr:row>
      <xdr:rowOff>100367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9712BA-3503-4D9D-8AB9-7AE808E24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003463" cy="1052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143704</xdr:rowOff>
    </xdr:from>
    <xdr:to>
      <xdr:col>1</xdr:col>
      <xdr:colOff>133349</xdr:colOff>
      <xdr:row>3</xdr:row>
      <xdr:rowOff>222340</xdr:rowOff>
    </xdr:to>
    <xdr:pic>
      <xdr:nvPicPr>
        <xdr:cNvPr id="5" name="Gráfico 15">
          <a:extLst>
            <a:ext uri="{FF2B5EF4-FFF2-40B4-BE49-F238E27FC236}">
              <a16:creationId xmlns:a16="http://schemas.microsoft.com/office/drawing/2014/main" id="{56AA6C1F-994A-4A53-91BF-885D72D55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43704"/>
          <a:ext cx="1523999" cy="621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B272-09EB-464B-BBAA-AF90333EE2AE}">
  <dimension ref="D3:L15"/>
  <sheetViews>
    <sheetView workbookViewId="0">
      <selection activeCell="F11" sqref="F11"/>
    </sheetView>
  </sheetViews>
  <sheetFormatPr defaultRowHeight="15"/>
  <cols>
    <col min="4" max="4" width="17.7109375" bestFit="1" customWidth="1"/>
    <col min="6" max="6" width="12.7109375" bestFit="1" customWidth="1"/>
    <col min="8" max="8" width="14.28515625" bestFit="1" customWidth="1"/>
    <col min="9" max="9" width="9.5703125" bestFit="1" customWidth="1"/>
    <col min="10" max="10" width="12" bestFit="1" customWidth="1"/>
    <col min="11" max="11" width="16" bestFit="1" customWidth="1"/>
    <col min="12" max="12" width="6.42578125" bestFit="1" customWidth="1"/>
  </cols>
  <sheetData>
    <row r="3" spans="4:12">
      <c r="D3" s="74" t="s">
        <v>667</v>
      </c>
      <c r="E3" s="75"/>
      <c r="F3" s="76" t="s">
        <v>662</v>
      </c>
      <c r="G3" s="76"/>
      <c r="H3" s="76" t="s">
        <v>663</v>
      </c>
      <c r="I3" s="76" t="s">
        <v>664</v>
      </c>
      <c r="J3" s="76" t="s">
        <v>665</v>
      </c>
      <c r="K3" s="76" t="s">
        <v>665</v>
      </c>
      <c r="L3" s="76" t="s">
        <v>666</v>
      </c>
    </row>
    <row r="4" spans="4:12">
      <c r="D4" s="64" t="s">
        <v>2696</v>
      </c>
      <c r="E4" s="39"/>
      <c r="F4" s="47">
        <v>494.17</v>
      </c>
      <c r="H4" s="70">
        <v>494.17</v>
      </c>
      <c r="I4" s="71">
        <f t="shared" ref="I4:I7" si="0">F4-H4</f>
        <v>0</v>
      </c>
      <c r="L4" t="s">
        <v>660</v>
      </c>
    </row>
    <row r="5" spans="4:12">
      <c r="D5" t="s">
        <v>657</v>
      </c>
      <c r="E5" s="39"/>
      <c r="F5" s="47">
        <v>203.19</v>
      </c>
      <c r="H5" s="70">
        <v>203.19</v>
      </c>
      <c r="I5" s="71">
        <f t="shared" si="0"/>
        <v>0</v>
      </c>
      <c r="L5" t="s">
        <v>660</v>
      </c>
    </row>
    <row r="6" spans="4:12">
      <c r="D6" t="s">
        <v>658</v>
      </c>
      <c r="E6" s="39"/>
      <c r="F6" s="47">
        <v>877232.07</v>
      </c>
      <c r="H6" s="70">
        <v>877232.07</v>
      </c>
      <c r="I6" s="71">
        <f t="shared" si="0"/>
        <v>0</v>
      </c>
      <c r="L6" t="s">
        <v>660</v>
      </c>
    </row>
    <row r="7" spans="4:12">
      <c r="D7" t="s">
        <v>659</v>
      </c>
      <c r="E7" s="39"/>
      <c r="F7" s="47">
        <v>13814806.66</v>
      </c>
      <c r="H7" s="70">
        <v>13814806.66</v>
      </c>
      <c r="I7" s="71">
        <f t="shared" si="0"/>
        <v>0</v>
      </c>
      <c r="L7" t="s">
        <v>660</v>
      </c>
    </row>
    <row r="8" spans="4:12">
      <c r="E8" s="39"/>
    </row>
    <row r="9" spans="4:12">
      <c r="D9" t="s">
        <v>229</v>
      </c>
      <c r="E9" s="39"/>
      <c r="F9" s="47">
        <f>SUM(F4:F7)</f>
        <v>14692736.09</v>
      </c>
    </row>
    <row r="10" spans="4:12">
      <c r="D10" s="47" t="s">
        <v>661</v>
      </c>
      <c r="E10" s="39"/>
      <c r="F10" s="47">
        <f>'FCD Modelo'!G56-F9</f>
        <v>0</v>
      </c>
    </row>
    <row r="11" spans="4:12">
      <c r="D11" s="47"/>
      <c r="E11" s="39"/>
    </row>
    <row r="12" spans="4:12">
      <c r="D12" s="47"/>
      <c r="E12" s="39"/>
    </row>
    <row r="13" spans="4:12">
      <c r="D13" s="47"/>
      <c r="E13" s="39"/>
    </row>
    <row r="14" spans="4:12">
      <c r="D14" s="47"/>
      <c r="E14" s="39"/>
    </row>
    <row r="15" spans="4:12">
      <c r="D15" s="47"/>
      <c r="E15" s="39"/>
      <c r="K15" s="24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B254-F077-4266-9124-9C6D2DCDD541}">
  <sheetPr>
    <pageSetUpPr fitToPage="1"/>
  </sheetPr>
  <dimension ref="A4:I49"/>
  <sheetViews>
    <sheetView showGridLines="0" workbookViewId="0">
      <selection activeCell="A7" sqref="A7:G7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43983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v>0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Modelo'!N32</f>
        <v>0.14000000000000001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Modelo'!N8</f>
        <v>0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0.14000000000000001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Modelo'!N14</f>
        <v>0</v>
      </c>
      <c r="E35" s="153"/>
    </row>
    <row r="36" spans="1:5">
      <c r="A36" s="156" t="s">
        <v>2739</v>
      </c>
      <c r="B36" s="156"/>
      <c r="C36" s="156"/>
      <c r="D36" s="153">
        <f>'FCD Modelo'!N13+'FCD Modelo'!N15</f>
        <v>-1621993</v>
      </c>
      <c r="E36" s="153"/>
    </row>
    <row r="37" spans="1:5">
      <c r="A37" s="160" t="s">
        <v>2740</v>
      </c>
      <c r="B37" s="160"/>
      <c r="C37" s="160"/>
      <c r="D37" s="153">
        <f>'FCD Modelo'!N16+'FCD Modelo'!N39</f>
        <v>-42.4</v>
      </c>
      <c r="E37" s="153"/>
    </row>
    <row r="38" spans="1:5">
      <c r="A38" s="156" t="s">
        <v>2741</v>
      </c>
      <c r="B38" s="156"/>
      <c r="C38" s="156"/>
      <c r="D38" s="153">
        <f>SUM(D35:E37)</f>
        <v>-1622035.4</v>
      </c>
      <c r="E38" s="153"/>
    </row>
    <row r="39" spans="1:5" ht="16.350000000000001" customHeight="1"/>
    <row r="40" spans="1:5" ht="20.100000000000001" customHeight="1">
      <c r="A40" s="161" t="s">
        <v>2742</v>
      </c>
      <c r="B40" s="161"/>
      <c r="C40" s="161"/>
      <c r="D40" s="161"/>
      <c r="E40" s="161"/>
    </row>
    <row r="41" spans="1:5">
      <c r="A41" s="160" t="s">
        <v>2743</v>
      </c>
      <c r="B41" s="160"/>
      <c r="C41" s="160"/>
      <c r="D41" s="153">
        <v>0</v>
      </c>
      <c r="E41" s="153"/>
    </row>
    <row r="43" spans="1:5" ht="17.100000000000001" customHeight="1">
      <c r="A43" s="162" t="s">
        <v>2744</v>
      </c>
      <c r="B43" s="162"/>
      <c r="C43" s="162"/>
      <c r="D43" s="162"/>
      <c r="E43" s="162"/>
    </row>
    <row r="44" spans="1:5" ht="17.850000000000001" customHeight="1">
      <c r="A44" s="152" t="s">
        <v>2732</v>
      </c>
      <c r="B44" s="152"/>
      <c r="C44" s="152"/>
      <c r="D44" s="153">
        <f>D32+D38</f>
        <v>-1622035.26</v>
      </c>
      <c r="E44" s="153"/>
    </row>
    <row r="45" spans="1:5" ht="19.350000000000001" customHeight="1">
      <c r="D45" s="179" t="s">
        <v>2761</v>
      </c>
    </row>
    <row r="46" spans="1:5">
      <c r="A46" s="144" t="s">
        <v>2762</v>
      </c>
    </row>
    <row r="49" spans="1:1">
      <c r="A49" s="144" t="s">
        <v>2745</v>
      </c>
    </row>
  </sheetData>
  <mergeCells count="31">
    <mergeCell ref="A40:E40"/>
    <mergeCell ref="A41:C41"/>
    <mergeCell ref="D41:E41"/>
    <mergeCell ref="A43:E43"/>
    <mergeCell ref="A44:C44"/>
    <mergeCell ref="D44:E44"/>
    <mergeCell ref="A36:C36"/>
    <mergeCell ref="D36:E36"/>
    <mergeCell ref="A37:C37"/>
    <mergeCell ref="D37:E37"/>
    <mergeCell ref="A38:C38"/>
    <mergeCell ref="D38:E38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F593-6A18-4F4E-948F-5289888D05E4}">
  <sheetPr>
    <pageSetUpPr fitToPage="1"/>
  </sheetPr>
  <dimension ref="A4:I49"/>
  <sheetViews>
    <sheetView showGridLines="0" workbookViewId="0">
      <selection activeCell="A7" sqref="A7:G7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44013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f>'FCD Modelo'!O55</f>
        <v>-1622035.26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Modelo'!O32</f>
        <v>857.72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Modelo'!O8</f>
        <v>0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857.72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Modelo'!O14</f>
        <v>-566584.74</v>
      </c>
      <c r="E35" s="153"/>
    </row>
    <row r="36" spans="1:5">
      <c r="A36" s="156" t="s">
        <v>2739</v>
      </c>
      <c r="B36" s="156"/>
      <c r="C36" s="156"/>
      <c r="D36" s="153">
        <f>'FCD Modelo'!O13+'FCD Modelo'!O15+'FCD Modelo'!O10</f>
        <v>-2780641.3299999991</v>
      </c>
      <c r="E36" s="153"/>
    </row>
    <row r="37" spans="1:5">
      <c r="A37" s="160" t="s">
        <v>2740</v>
      </c>
      <c r="B37" s="160"/>
      <c r="C37" s="160"/>
      <c r="D37" s="153">
        <f>'FCD Modelo'!O16+'FCD Modelo'!O39</f>
        <v>-19820.53</v>
      </c>
      <c r="E37" s="153"/>
    </row>
    <row r="38" spans="1:5">
      <c r="A38" s="156" t="s">
        <v>2741</v>
      </c>
      <c r="B38" s="156"/>
      <c r="C38" s="156"/>
      <c r="D38" s="153">
        <f>SUM(D35:E37)</f>
        <v>-3367046.5999999992</v>
      </c>
      <c r="E38" s="153"/>
    </row>
    <row r="39" spans="1:5" ht="16.350000000000001" customHeight="1"/>
    <row r="40" spans="1:5" ht="20.100000000000001" customHeight="1">
      <c r="A40" s="161" t="s">
        <v>2742</v>
      </c>
      <c r="B40" s="161"/>
      <c r="C40" s="161"/>
      <c r="D40" s="161"/>
      <c r="E40" s="161"/>
    </row>
    <row r="41" spans="1:5">
      <c r="A41" s="160" t="s">
        <v>2743</v>
      </c>
      <c r="B41" s="160"/>
      <c r="C41" s="160"/>
      <c r="D41" s="153">
        <v>0</v>
      </c>
      <c r="E41" s="153"/>
    </row>
    <row r="43" spans="1:5" ht="17.100000000000001" customHeight="1">
      <c r="A43" s="162" t="s">
        <v>2744</v>
      </c>
      <c r="B43" s="162"/>
      <c r="C43" s="162"/>
      <c r="D43" s="162"/>
      <c r="E43" s="162"/>
    </row>
    <row r="44" spans="1:5" ht="17.850000000000001" customHeight="1">
      <c r="A44" s="152" t="s">
        <v>2732</v>
      </c>
      <c r="B44" s="152"/>
      <c r="C44" s="152"/>
      <c r="D44" s="153">
        <f>D32+D38+C26</f>
        <v>-4988224.1399999987</v>
      </c>
      <c r="E44" s="153"/>
    </row>
    <row r="45" spans="1:5" ht="19.350000000000001" customHeight="1">
      <c r="D45" s="179" t="s">
        <v>2761</v>
      </c>
    </row>
    <row r="46" spans="1:5">
      <c r="A46" s="144" t="s">
        <v>2762</v>
      </c>
    </row>
    <row r="49" spans="1:1">
      <c r="A49" s="144" t="s">
        <v>2745</v>
      </c>
    </row>
  </sheetData>
  <mergeCells count="31">
    <mergeCell ref="A40:E40"/>
    <mergeCell ref="A41:C41"/>
    <mergeCell ref="D41:E41"/>
    <mergeCell ref="A43:E43"/>
    <mergeCell ref="A44:C44"/>
    <mergeCell ref="D44:E44"/>
    <mergeCell ref="A36:C36"/>
    <mergeCell ref="D36:E36"/>
    <mergeCell ref="A37:C37"/>
    <mergeCell ref="D37:E37"/>
    <mergeCell ref="A38:C38"/>
    <mergeCell ref="D38:E38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DDBCF-3E8C-4244-A328-9F34737433ED}">
  <sheetPr>
    <pageSetUpPr fitToPage="1"/>
  </sheetPr>
  <dimension ref="A4:I49"/>
  <sheetViews>
    <sheetView showGridLines="0" workbookViewId="0">
      <selection activeCell="A23" sqref="A23:E23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44044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f>'FCD Modelo'!P55</f>
        <v>-4988224.1399999997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Modelo'!P32</f>
        <v>2229.2399999999998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Modelo'!P8</f>
        <v>31862742.780000001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31864972.02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Modelo'!P14</f>
        <v>-655530.03</v>
      </c>
      <c r="E35" s="153"/>
    </row>
    <row r="36" spans="1:5">
      <c r="A36" s="156" t="s">
        <v>2739</v>
      </c>
      <c r="B36" s="156"/>
      <c r="C36" s="156"/>
      <c r="D36" s="153">
        <f>'FCD Modelo'!P13+'FCD Modelo'!P15+'FCD Modelo'!P10</f>
        <v>-1814501.0599999994</v>
      </c>
      <c r="E36" s="153"/>
    </row>
    <row r="37" spans="1:5">
      <c r="A37" s="160" t="s">
        <v>2740</v>
      </c>
      <c r="B37" s="160"/>
      <c r="C37" s="160"/>
      <c r="D37" s="153">
        <f>'FCD Modelo'!P16+'FCD Modelo'!P39</f>
        <v>-135935.40999999997</v>
      </c>
      <c r="E37" s="153"/>
    </row>
    <row r="38" spans="1:5">
      <c r="A38" s="156" t="s">
        <v>2741</v>
      </c>
      <c r="B38" s="156"/>
      <c r="C38" s="156"/>
      <c r="D38" s="153">
        <f>SUM(D35:E37)</f>
        <v>-2605966.4999999995</v>
      </c>
      <c r="E38" s="153"/>
    </row>
    <row r="39" spans="1:5" ht="16.350000000000001" customHeight="1"/>
    <row r="40" spans="1:5" ht="20.100000000000001" customHeight="1">
      <c r="A40" s="161" t="s">
        <v>2742</v>
      </c>
      <c r="B40" s="161"/>
      <c r="C40" s="161"/>
      <c r="D40" s="161"/>
      <c r="E40" s="161"/>
    </row>
    <row r="41" spans="1:5">
      <c r="A41" s="160" t="s">
        <v>2743</v>
      </c>
      <c r="B41" s="160"/>
      <c r="C41" s="160"/>
      <c r="D41" s="153">
        <v>0</v>
      </c>
      <c r="E41" s="153"/>
    </row>
    <row r="43" spans="1:5" ht="17.100000000000001" customHeight="1">
      <c r="A43" s="162" t="s">
        <v>2744</v>
      </c>
      <c r="B43" s="162"/>
      <c r="C43" s="162"/>
      <c r="D43" s="162"/>
      <c r="E43" s="162"/>
    </row>
    <row r="44" spans="1:5" ht="17.850000000000001" customHeight="1">
      <c r="A44" s="152" t="s">
        <v>2732</v>
      </c>
      <c r="B44" s="152"/>
      <c r="C44" s="152"/>
      <c r="D44" s="153">
        <f>D32+D38+C26</f>
        <v>24270781.379999999</v>
      </c>
      <c r="E44" s="153"/>
    </row>
    <row r="45" spans="1:5" ht="19.350000000000001" customHeight="1">
      <c r="D45" s="178"/>
    </row>
    <row r="46" spans="1:5">
      <c r="A46" s="144" t="s">
        <v>2762</v>
      </c>
    </row>
    <row r="49" spans="1:1">
      <c r="A49" s="144" t="s">
        <v>2745</v>
      </c>
    </row>
  </sheetData>
  <mergeCells count="31">
    <mergeCell ref="A40:E40"/>
    <mergeCell ref="A41:C41"/>
    <mergeCell ref="D41:E41"/>
    <mergeCell ref="A43:E43"/>
    <mergeCell ref="A44:C44"/>
    <mergeCell ref="D44:E44"/>
    <mergeCell ref="A36:C36"/>
    <mergeCell ref="D36:E36"/>
    <mergeCell ref="A37:C37"/>
    <mergeCell ref="D37:E37"/>
    <mergeCell ref="A38:C38"/>
    <mergeCell ref="D38:E38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7626-D2A9-43B1-98AA-583AD0633F0A}">
  <sheetPr>
    <pageSetUpPr fitToPage="1"/>
  </sheetPr>
  <dimension ref="A4:I50"/>
  <sheetViews>
    <sheetView showGridLines="0" tabSelected="1" workbookViewId="0">
      <selection activeCell="D32" sqref="D32:E32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44075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v>24270781.380000003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v>4302.2200000000012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v>9305048.7699999996</v>
      </c>
      <c r="E31" s="153"/>
      <c r="F31" s="169"/>
    </row>
    <row r="32" spans="1:9">
      <c r="A32" s="156" t="s">
        <v>2736</v>
      </c>
      <c r="B32" s="156"/>
      <c r="C32" s="156"/>
      <c r="D32" s="153">
        <v>9309350.9900000002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v>-814502.56</v>
      </c>
      <c r="E35" s="153"/>
    </row>
    <row r="36" spans="1:5">
      <c r="A36" s="156" t="s">
        <v>2739</v>
      </c>
      <c r="B36" s="156"/>
      <c r="C36" s="156"/>
      <c r="D36" s="153">
        <v>-5985517.0499999989</v>
      </c>
      <c r="E36" s="153"/>
    </row>
    <row r="37" spans="1:5">
      <c r="A37" s="160" t="s">
        <v>2740</v>
      </c>
      <c r="B37" s="160"/>
      <c r="C37" s="160"/>
      <c r="D37" s="153">
        <v>-156077.16</v>
      </c>
      <c r="E37" s="153"/>
    </row>
    <row r="38" spans="1:5">
      <c r="A38" s="168" t="s">
        <v>2751</v>
      </c>
      <c r="B38" s="168"/>
      <c r="C38" s="168"/>
      <c r="D38" s="153">
        <v>-2119026.14</v>
      </c>
      <c r="E38" s="153"/>
    </row>
    <row r="39" spans="1:5">
      <c r="A39" s="156" t="s">
        <v>2741</v>
      </c>
      <c r="B39" s="156"/>
      <c r="C39" s="156"/>
      <c r="D39" s="153">
        <v>-9075122.9100000001</v>
      </c>
      <c r="E39" s="153"/>
    </row>
    <row r="40" spans="1:5" ht="16.350000000000001" customHeight="1"/>
    <row r="41" spans="1:5" ht="20.100000000000001" customHeight="1">
      <c r="A41" s="161" t="s">
        <v>2742</v>
      </c>
      <c r="B41" s="161"/>
      <c r="C41" s="161"/>
      <c r="D41" s="161"/>
      <c r="E41" s="161"/>
    </row>
    <row r="42" spans="1:5">
      <c r="A42" s="160" t="s">
        <v>2743</v>
      </c>
      <c r="B42" s="160"/>
      <c r="C42" s="160"/>
      <c r="D42" s="153">
        <v>0</v>
      </c>
      <c r="E42" s="153"/>
    </row>
    <row r="44" spans="1:5" ht="17.100000000000001" customHeight="1">
      <c r="A44" s="162" t="s">
        <v>2744</v>
      </c>
      <c r="B44" s="162"/>
      <c r="C44" s="162"/>
      <c r="D44" s="162"/>
      <c r="E44" s="162"/>
    </row>
    <row r="45" spans="1:5" ht="17.850000000000001" customHeight="1">
      <c r="A45" s="152" t="s">
        <v>2732</v>
      </c>
      <c r="B45" s="152"/>
      <c r="C45" s="152"/>
      <c r="D45" s="153">
        <v>24505009.460000001</v>
      </c>
      <c r="E45" s="153"/>
    </row>
    <row r="46" spans="1:5" ht="19.350000000000001" customHeight="1">
      <c r="D46" s="178"/>
    </row>
    <row r="47" spans="1:5">
      <c r="A47" s="144" t="s">
        <v>2762</v>
      </c>
    </row>
    <row r="50" spans="1:1">
      <c r="A50" s="144" t="s">
        <v>2745</v>
      </c>
    </row>
  </sheetData>
  <mergeCells count="32">
    <mergeCell ref="A41:E41"/>
    <mergeCell ref="A42:C42"/>
    <mergeCell ref="D42:E42"/>
    <mergeCell ref="A44:E44"/>
    <mergeCell ref="A45:C45"/>
    <mergeCell ref="D45:E45"/>
    <mergeCell ref="A36:C36"/>
    <mergeCell ref="D36:E36"/>
    <mergeCell ref="A37:C37"/>
    <mergeCell ref="D37:E37"/>
    <mergeCell ref="A39:C39"/>
    <mergeCell ref="D39:E39"/>
    <mergeCell ref="D38:E38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7DF-DB11-404D-A558-1DA1C985419F}">
  <sheetPr>
    <pageSetUpPr fitToPage="1"/>
  </sheetPr>
  <dimension ref="A4:I50"/>
  <sheetViews>
    <sheetView showGridLines="0" workbookViewId="0">
      <selection activeCell="A7" sqref="A7:G7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44105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f>'FCD Modelo'!R55</f>
        <v>24505009.460000005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Modelo'!R32</f>
        <v>3468.6800000000003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Modelo'!R8</f>
        <v>5075481.1500000004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5078949.83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Modelo'!R14</f>
        <v>-1489455.35</v>
      </c>
      <c r="E35" s="153"/>
    </row>
    <row r="36" spans="1:5">
      <c r="A36" s="156" t="s">
        <v>2739</v>
      </c>
      <c r="B36" s="156"/>
      <c r="C36" s="156"/>
      <c r="D36" s="153">
        <f>'FCD Modelo'!R13+'FCD Modelo'!R15+'FCD Modelo'!R10</f>
        <v>-5870369.5599999996</v>
      </c>
      <c r="E36" s="153"/>
    </row>
    <row r="37" spans="1:5">
      <c r="A37" s="160" t="s">
        <v>2740</v>
      </c>
      <c r="B37" s="160"/>
      <c r="C37" s="160"/>
      <c r="D37" s="153">
        <f>'FCD Modelo'!R16+'FCD Modelo'!R39</f>
        <v>-104836.55000000002</v>
      </c>
      <c r="E37" s="153"/>
    </row>
    <row r="38" spans="1:5">
      <c r="A38" s="168" t="s">
        <v>2751</v>
      </c>
      <c r="B38" s="168"/>
      <c r="C38" s="168"/>
      <c r="D38" s="153">
        <f>'FCD Modelo'!R19</f>
        <v>0</v>
      </c>
      <c r="E38" s="153"/>
    </row>
    <row r="39" spans="1:5">
      <c r="A39" s="156" t="s">
        <v>2741</v>
      </c>
      <c r="B39" s="156"/>
      <c r="C39" s="156"/>
      <c r="D39" s="153">
        <f>SUM(D35:E38)</f>
        <v>-7464661.46</v>
      </c>
      <c r="E39" s="153"/>
    </row>
    <row r="40" spans="1:5" ht="16.350000000000001" customHeight="1"/>
    <row r="41" spans="1:5" ht="20.100000000000001" customHeight="1">
      <c r="A41" s="161" t="s">
        <v>2742</v>
      </c>
      <c r="B41" s="161"/>
      <c r="C41" s="161"/>
      <c r="D41" s="161"/>
      <c r="E41" s="161"/>
    </row>
    <row r="42" spans="1:5">
      <c r="A42" s="160" t="s">
        <v>2743</v>
      </c>
      <c r="B42" s="160"/>
      <c r="C42" s="160"/>
      <c r="D42" s="153">
        <v>0</v>
      </c>
      <c r="E42" s="153"/>
    </row>
    <row r="44" spans="1:5" ht="17.100000000000001" customHeight="1">
      <c r="A44" s="162" t="s">
        <v>2744</v>
      </c>
      <c r="B44" s="162"/>
      <c r="C44" s="162"/>
      <c r="D44" s="162"/>
      <c r="E44" s="162"/>
    </row>
    <row r="45" spans="1:5" ht="17.850000000000001" customHeight="1">
      <c r="A45" s="152" t="s">
        <v>2732</v>
      </c>
      <c r="B45" s="152"/>
      <c r="C45" s="152"/>
      <c r="D45" s="153">
        <f>D32+D39+C26</f>
        <v>22119297.830000006</v>
      </c>
      <c r="E45" s="153"/>
    </row>
    <row r="46" spans="1:5" ht="19.350000000000001" customHeight="1">
      <c r="D46" s="178"/>
    </row>
    <row r="47" spans="1:5">
      <c r="A47" s="144" t="s">
        <v>2762</v>
      </c>
    </row>
    <row r="50" spans="1:1">
      <c r="A50" s="144" t="s">
        <v>2745</v>
      </c>
    </row>
  </sheetData>
  <mergeCells count="32">
    <mergeCell ref="A41:E41"/>
    <mergeCell ref="A42:C42"/>
    <mergeCell ref="D42:E42"/>
    <mergeCell ref="A44:E44"/>
    <mergeCell ref="A45:C45"/>
    <mergeCell ref="D45:E45"/>
    <mergeCell ref="A36:C36"/>
    <mergeCell ref="D36:E36"/>
    <mergeCell ref="A37:C37"/>
    <mergeCell ref="D37:E37"/>
    <mergeCell ref="D38:E38"/>
    <mergeCell ref="A39:C39"/>
    <mergeCell ref="D39:E39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35E5-093F-4519-914A-CB363404F751}">
  <sheetPr>
    <pageSetUpPr fitToPage="1"/>
  </sheetPr>
  <dimension ref="A4:I50"/>
  <sheetViews>
    <sheetView showGridLines="0" workbookViewId="0">
      <selection activeCell="A7" sqref="A7:G7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44136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f>'FCD Modelo'!S55</f>
        <v>22119297.830000006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Modelo'!S32</f>
        <v>14835.839999999998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Modelo'!S8</f>
        <v>5372492.21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5387328.0499999998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Modelo'!S14</f>
        <v>-617705.07000000007</v>
      </c>
      <c r="E35" s="153"/>
    </row>
    <row r="36" spans="1:5">
      <c r="A36" s="156" t="s">
        <v>2739</v>
      </c>
      <c r="B36" s="156"/>
      <c r="C36" s="156"/>
      <c r="D36" s="153">
        <f>'FCD Modelo'!S13+'FCD Modelo'!S15+'FCD Modelo'!S10</f>
        <v>-5650444.9900000021</v>
      </c>
      <c r="E36" s="153"/>
    </row>
    <row r="37" spans="1:5">
      <c r="A37" s="160" t="s">
        <v>2740</v>
      </c>
      <c r="B37" s="160"/>
      <c r="C37" s="160"/>
      <c r="D37" s="153">
        <f>'FCD Modelo'!S16+'FCD Modelo'!S39</f>
        <v>-781731.05999999994</v>
      </c>
      <c r="E37" s="153"/>
    </row>
    <row r="38" spans="1:5">
      <c r="A38" s="168" t="s">
        <v>2751</v>
      </c>
      <c r="B38" s="168"/>
      <c r="C38" s="168"/>
      <c r="D38" s="153">
        <f>'FCD Modelo'!S19</f>
        <v>-955951.64</v>
      </c>
      <c r="E38" s="153"/>
    </row>
    <row r="39" spans="1:5">
      <c r="A39" s="156" t="s">
        <v>2741</v>
      </c>
      <c r="B39" s="156"/>
      <c r="C39" s="156"/>
      <c r="D39" s="153">
        <f>SUM(D35:E38)</f>
        <v>-8005832.7600000016</v>
      </c>
      <c r="E39" s="153"/>
    </row>
    <row r="40" spans="1:5" ht="16.350000000000001" customHeight="1"/>
    <row r="41" spans="1:5" ht="20.100000000000001" customHeight="1">
      <c r="A41" s="161" t="s">
        <v>2742</v>
      </c>
      <c r="B41" s="161"/>
      <c r="C41" s="161"/>
      <c r="D41" s="161"/>
      <c r="E41" s="161"/>
    </row>
    <row r="42" spans="1:5">
      <c r="A42" s="160" t="s">
        <v>2743</v>
      </c>
      <c r="B42" s="160"/>
      <c r="C42" s="160"/>
      <c r="D42" s="153">
        <v>0</v>
      </c>
      <c r="E42" s="153"/>
    </row>
    <row r="44" spans="1:5" ht="17.100000000000001" customHeight="1">
      <c r="A44" s="162" t="s">
        <v>2744</v>
      </c>
      <c r="B44" s="162"/>
      <c r="C44" s="162"/>
      <c r="D44" s="162"/>
      <c r="E44" s="162"/>
    </row>
    <row r="45" spans="1:5" ht="17.850000000000001" customHeight="1">
      <c r="A45" s="152" t="s">
        <v>2732</v>
      </c>
      <c r="B45" s="152"/>
      <c r="C45" s="152"/>
      <c r="D45" s="153">
        <f>D32+D39+C26</f>
        <v>19500793.120000005</v>
      </c>
      <c r="E45" s="153"/>
    </row>
    <row r="46" spans="1:5" ht="19.350000000000001" customHeight="1">
      <c r="D46" s="178"/>
    </row>
    <row r="47" spans="1:5">
      <c r="A47" s="144" t="s">
        <v>2762</v>
      </c>
    </row>
    <row r="50" spans="1:1">
      <c r="A50" s="144" t="s">
        <v>2745</v>
      </c>
    </row>
  </sheetData>
  <mergeCells count="32">
    <mergeCell ref="A41:E41"/>
    <mergeCell ref="A42:C42"/>
    <mergeCell ref="D42:E42"/>
    <mergeCell ref="A44:E44"/>
    <mergeCell ref="A45:C45"/>
    <mergeCell ref="D45:E45"/>
    <mergeCell ref="A36:C36"/>
    <mergeCell ref="D36:E36"/>
    <mergeCell ref="A37:C37"/>
    <mergeCell ref="D37:E37"/>
    <mergeCell ref="D38:E38"/>
    <mergeCell ref="A39:C39"/>
    <mergeCell ref="D39:E39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B334-CA91-4966-A304-403CADBB0FA6}">
  <sheetPr>
    <pageSetUpPr fitToPage="1"/>
  </sheetPr>
  <dimension ref="A4:I50"/>
  <sheetViews>
    <sheetView showGridLines="0" workbookViewId="0">
      <selection activeCell="A7" sqref="A7:G7"/>
    </sheetView>
  </sheetViews>
  <sheetFormatPr defaultRowHeight="14.25"/>
  <cols>
    <col min="1" max="1" width="20.85546875" style="144" customWidth="1"/>
    <col min="2" max="2" width="42.28515625" style="144" customWidth="1"/>
    <col min="3" max="4" width="12.140625" style="144" customWidth="1"/>
    <col min="5" max="5" width="34" style="144" bestFit="1" customWidth="1"/>
    <col min="6" max="6" width="3.85546875" style="144" customWidth="1"/>
    <col min="7" max="7" width="5.28515625" style="144" customWidth="1"/>
    <col min="8" max="8" width="34" style="144" bestFit="1" customWidth="1"/>
    <col min="9" max="9" width="12.140625" style="144" customWidth="1"/>
    <col min="10" max="16384" width="9.140625" style="144"/>
  </cols>
  <sheetData>
    <row r="4" spans="1:5" ht="18.600000000000001" customHeight="1"/>
    <row r="7" spans="1:5">
      <c r="A7" s="171" t="s">
        <v>2727</v>
      </c>
      <c r="B7" s="171"/>
      <c r="C7" s="171"/>
      <c r="D7" s="171"/>
      <c r="E7" s="171"/>
    </row>
    <row r="8" spans="1:5">
      <c r="A8" s="145"/>
    </row>
    <row r="9" spans="1:5">
      <c r="A9" s="144" t="s">
        <v>2753</v>
      </c>
    </row>
    <row r="11" spans="1:5">
      <c r="A11" s="144" t="s">
        <v>2759</v>
      </c>
    </row>
    <row r="13" spans="1:5" ht="15">
      <c r="A13" s="144" t="s">
        <v>2756</v>
      </c>
      <c r="E13" s="163" t="s">
        <v>2748</v>
      </c>
    </row>
    <row r="14" spans="1:5" ht="15">
      <c r="E14" s="164"/>
    </row>
    <row r="15" spans="1:5">
      <c r="A15" s="144" t="s">
        <v>2758</v>
      </c>
      <c r="E15" s="165" t="s">
        <v>675</v>
      </c>
    </row>
    <row r="16" spans="1:5">
      <c r="E16" s="166" t="s">
        <v>675</v>
      </c>
    </row>
    <row r="17" spans="1:9">
      <c r="A17" s="144" t="s">
        <v>2765</v>
      </c>
      <c r="E17" s="166" t="s">
        <v>690</v>
      </c>
    </row>
    <row r="18" spans="1:9">
      <c r="E18" s="166" t="s">
        <v>757</v>
      </c>
    </row>
    <row r="19" spans="1:9">
      <c r="A19" s="146" t="s">
        <v>2728</v>
      </c>
      <c r="E19" s="165" t="s">
        <v>1331</v>
      </c>
    </row>
    <row r="20" spans="1:9">
      <c r="A20" s="177">
        <v>44166</v>
      </c>
      <c r="E20" s="165" t="s">
        <v>1682</v>
      </c>
    </row>
    <row r="21" spans="1:9">
      <c r="A21" s="147" t="s">
        <v>2697</v>
      </c>
      <c r="B21" s="148"/>
      <c r="E21" s="166" t="s">
        <v>2201</v>
      </c>
    </row>
    <row r="22" spans="1:9" ht="15">
      <c r="A22" s="180"/>
      <c r="B22" s="180"/>
      <c r="C22" s="180"/>
      <c r="D22" s="180"/>
      <c r="E22" s="180"/>
      <c r="F22" s="180"/>
      <c r="G22" s="180"/>
      <c r="I22" s="149"/>
    </row>
    <row r="23" spans="1:9" ht="15">
      <c r="A23" s="150" t="s">
        <v>2729</v>
      </c>
      <c r="B23" s="150"/>
      <c r="C23" s="150"/>
      <c r="D23" s="150"/>
      <c r="E23" s="150"/>
    </row>
    <row r="25" spans="1:9">
      <c r="A25" s="151" t="s">
        <v>2730</v>
      </c>
      <c r="B25" s="151"/>
      <c r="C25" s="151" t="s">
        <v>2731</v>
      </c>
      <c r="D25" s="151"/>
      <c r="E25" s="151"/>
    </row>
    <row r="26" spans="1:9" ht="19.350000000000001" customHeight="1">
      <c r="A26" s="152" t="s">
        <v>2732</v>
      </c>
      <c r="B26" s="152"/>
      <c r="C26" s="153">
        <f>'FCD Modelo'!T55</f>
        <v>19500793.120000005</v>
      </c>
      <c r="D26" s="153"/>
      <c r="E26" s="153"/>
    </row>
    <row r="27" spans="1:9">
      <c r="A27" s="154"/>
      <c r="B27" s="154"/>
      <c r="C27" s="154"/>
      <c r="D27" s="154"/>
      <c r="E27" s="154"/>
    </row>
    <row r="28" spans="1:9" ht="17.850000000000001" customHeight="1">
      <c r="A28" s="155" t="s">
        <v>2733</v>
      </c>
      <c r="B28" s="155"/>
      <c r="C28" s="155"/>
      <c r="D28" s="155"/>
      <c r="E28" s="155"/>
    </row>
    <row r="29" spans="1:9">
      <c r="A29" s="156" t="s">
        <v>2734</v>
      </c>
      <c r="B29" s="156"/>
      <c r="C29" s="156"/>
      <c r="D29" s="153">
        <f>'FCD Modelo'!T32</f>
        <v>30013.71</v>
      </c>
      <c r="E29" s="153"/>
    </row>
    <row r="30" spans="1:9">
      <c r="A30" s="157" t="s">
        <v>2735</v>
      </c>
      <c r="B30" s="157"/>
      <c r="C30" s="157"/>
      <c r="D30" s="153">
        <v>0</v>
      </c>
      <c r="E30" s="153"/>
    </row>
    <row r="31" spans="1:9">
      <c r="A31" s="158" t="s">
        <v>2746</v>
      </c>
      <c r="B31" s="158"/>
      <c r="C31" s="158"/>
      <c r="D31" s="153">
        <f>'FCD Modelo'!T8</f>
        <v>0</v>
      </c>
      <c r="E31" s="153"/>
      <c r="F31" s="169"/>
    </row>
    <row r="32" spans="1:9">
      <c r="A32" s="156" t="s">
        <v>2736</v>
      </c>
      <c r="B32" s="156"/>
      <c r="C32" s="156"/>
      <c r="D32" s="153">
        <f>SUM(D29:E31)</f>
        <v>30013.71</v>
      </c>
      <c r="E32" s="153"/>
    </row>
    <row r="33" spans="1:5" ht="18.600000000000001" customHeight="1"/>
    <row r="34" spans="1:5" ht="16.350000000000001" customHeight="1">
      <c r="A34" s="159" t="s">
        <v>2737</v>
      </c>
      <c r="B34" s="159"/>
      <c r="C34" s="159"/>
      <c r="D34" s="159"/>
      <c r="E34" s="159"/>
    </row>
    <row r="35" spans="1:5">
      <c r="A35" s="160" t="s">
        <v>2738</v>
      </c>
      <c r="B35" s="160"/>
      <c r="C35" s="160"/>
      <c r="D35" s="153">
        <f>'FCD Modelo'!T14</f>
        <v>-1516294.0000000002</v>
      </c>
      <c r="E35" s="153"/>
    </row>
    <row r="36" spans="1:5">
      <c r="A36" s="156" t="s">
        <v>2739</v>
      </c>
      <c r="B36" s="156"/>
      <c r="C36" s="156"/>
      <c r="D36" s="153">
        <f>'FCD Modelo'!T13+'FCD Modelo'!T15+'FCD Modelo'!T10</f>
        <v>-2644447.31</v>
      </c>
      <c r="E36" s="153"/>
    </row>
    <row r="37" spans="1:5">
      <c r="A37" s="160" t="s">
        <v>2740</v>
      </c>
      <c r="B37" s="160"/>
      <c r="C37" s="160"/>
      <c r="D37" s="153">
        <f>'FCD Modelo'!T16+'FCD Modelo'!T39</f>
        <v>-677329.42999999982</v>
      </c>
      <c r="E37" s="153"/>
    </row>
    <row r="38" spans="1:5">
      <c r="A38" s="168" t="s">
        <v>2751</v>
      </c>
      <c r="B38" s="168"/>
      <c r="C38" s="168"/>
      <c r="D38" s="153">
        <f>'FCD Modelo'!T19</f>
        <v>0</v>
      </c>
      <c r="E38" s="153"/>
    </row>
    <row r="39" spans="1:5">
      <c r="A39" s="156" t="s">
        <v>2741</v>
      </c>
      <c r="B39" s="156"/>
      <c r="C39" s="156"/>
      <c r="D39" s="153">
        <f>SUM(D35:E38)</f>
        <v>-4838070.74</v>
      </c>
      <c r="E39" s="153"/>
    </row>
    <row r="40" spans="1:5" ht="16.350000000000001" customHeight="1"/>
    <row r="41" spans="1:5" ht="20.100000000000001" customHeight="1">
      <c r="A41" s="161" t="s">
        <v>2742</v>
      </c>
      <c r="B41" s="161"/>
      <c r="C41" s="161"/>
      <c r="D41" s="161"/>
      <c r="E41" s="161"/>
    </row>
    <row r="42" spans="1:5">
      <c r="A42" s="160" t="s">
        <v>2743</v>
      </c>
      <c r="B42" s="160"/>
      <c r="C42" s="160"/>
      <c r="D42" s="153">
        <v>0</v>
      </c>
      <c r="E42" s="153"/>
    </row>
    <row r="44" spans="1:5" ht="17.100000000000001" customHeight="1">
      <c r="A44" s="162" t="s">
        <v>2744</v>
      </c>
      <c r="B44" s="162"/>
      <c r="C44" s="162"/>
      <c r="D44" s="162"/>
      <c r="E44" s="162"/>
    </row>
    <row r="45" spans="1:5" ht="17.850000000000001" customHeight="1">
      <c r="A45" s="152" t="s">
        <v>2732</v>
      </c>
      <c r="B45" s="152"/>
      <c r="C45" s="152"/>
      <c r="D45" s="153">
        <f>D32+D39+C26</f>
        <v>14692736.090000004</v>
      </c>
      <c r="E45" s="153"/>
    </row>
    <row r="46" spans="1:5" ht="19.350000000000001" customHeight="1">
      <c r="D46" s="178"/>
    </row>
    <row r="47" spans="1:5">
      <c r="A47" s="144" t="s">
        <v>2762</v>
      </c>
    </row>
    <row r="50" spans="1:1">
      <c r="A50" s="144" t="s">
        <v>2745</v>
      </c>
    </row>
  </sheetData>
  <mergeCells count="32">
    <mergeCell ref="A41:E41"/>
    <mergeCell ref="A42:C42"/>
    <mergeCell ref="D42:E42"/>
    <mergeCell ref="A44:E44"/>
    <mergeCell ref="A45:C45"/>
    <mergeCell ref="D45:E45"/>
    <mergeCell ref="A36:C36"/>
    <mergeCell ref="D36:E36"/>
    <mergeCell ref="A37:C37"/>
    <mergeCell ref="D37:E37"/>
    <mergeCell ref="D38:E38"/>
    <mergeCell ref="A39:C39"/>
    <mergeCell ref="D39:E39"/>
    <mergeCell ref="A31:C31"/>
    <mergeCell ref="D31:E31"/>
    <mergeCell ref="A32:C32"/>
    <mergeCell ref="D32:E32"/>
    <mergeCell ref="A34:E34"/>
    <mergeCell ref="A35:C35"/>
    <mergeCell ref="D35:E35"/>
    <mergeCell ref="A27:E27"/>
    <mergeCell ref="A28:E28"/>
    <mergeCell ref="A29:C29"/>
    <mergeCell ref="D29:E29"/>
    <mergeCell ref="A30:C30"/>
    <mergeCell ref="D30:E30"/>
    <mergeCell ref="A7:E7"/>
    <mergeCell ref="A23:E23"/>
    <mergeCell ref="A25:B25"/>
    <mergeCell ref="C25:E25"/>
    <mergeCell ref="A26:B26"/>
    <mergeCell ref="C26:E26"/>
  </mergeCells>
  <pageMargins left="0.25" right="0.25" top="0.75" bottom="0.75" header="0.3" footer="0.3"/>
  <pageSetup paperSize="9" scale="81" pageOrder="overThenDown" orientation="portrait" useFirstPageNumber="1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4A6EE-652F-42A0-96F9-3AB1E6B5339A}">
  <sheetPr>
    <outlinePr summaryBelow="0"/>
  </sheetPr>
  <dimension ref="A1:AD62"/>
  <sheetViews>
    <sheetView showGridLines="0" zoomScale="85" zoomScaleNormal="85" workbookViewId="0">
      <selection activeCell="E33" sqref="E33"/>
    </sheetView>
  </sheetViews>
  <sheetFormatPr defaultRowHeight="11.25"/>
  <cols>
    <col min="1" max="1" width="23.5703125" style="65" bestFit="1" customWidth="1"/>
    <col min="2" max="2" width="30" style="65" customWidth="1"/>
    <col min="3" max="3" width="13.140625" style="65" bestFit="1" customWidth="1"/>
    <col min="4" max="4" width="12.85546875" style="65" bestFit="1" customWidth="1"/>
    <col min="5" max="5" width="9.5703125" style="65" bestFit="1" customWidth="1"/>
    <col min="6" max="6" width="17" style="65" bestFit="1" customWidth="1"/>
    <col min="7" max="7" width="10.28515625" style="65" bestFit="1" customWidth="1"/>
    <col min="8" max="8" width="31.28515625" style="65" bestFit="1" customWidth="1"/>
    <col min="9" max="9" width="4" style="65" customWidth="1"/>
    <col min="10" max="10" width="19.28515625" style="65" bestFit="1" customWidth="1"/>
    <col min="11" max="11" width="15" style="65" bestFit="1" customWidth="1"/>
    <col min="12" max="12" width="11.42578125" style="65" bestFit="1" customWidth="1"/>
    <col min="13" max="13" width="41" style="65" bestFit="1" customWidth="1"/>
    <col min="14" max="14" width="47" style="65" bestFit="1" customWidth="1"/>
    <col min="15" max="15" width="16.42578125" style="65" bestFit="1" customWidth="1"/>
    <col min="16" max="16" width="4" style="65" bestFit="1" customWidth="1"/>
    <col min="17" max="17" width="11.28515625" style="65" bestFit="1" customWidth="1"/>
    <col min="18" max="18" width="5.140625" style="65" bestFit="1" customWidth="1"/>
    <col min="19" max="19" width="93.5703125" style="65" customWidth="1"/>
    <col min="20" max="20" width="18.140625" style="65" bestFit="1" customWidth="1"/>
    <col min="21" max="21" width="36.140625" style="65" bestFit="1" customWidth="1"/>
    <col min="22" max="22" width="53.5703125" style="65" bestFit="1" customWidth="1"/>
    <col min="23" max="23" width="17.5703125" style="65" bestFit="1" customWidth="1"/>
    <col min="24" max="24" width="14.7109375" style="65" bestFit="1" customWidth="1"/>
    <col min="25" max="25" width="11" style="65" bestFit="1" customWidth="1"/>
    <col min="26" max="26" width="10.28515625" style="65" bestFit="1" customWidth="1"/>
    <col min="27" max="27" width="8.28515625" style="65" bestFit="1" customWidth="1"/>
    <col min="28" max="28" width="19" style="65" bestFit="1" customWidth="1"/>
    <col min="29" max="29" width="18.140625" style="65" bestFit="1" customWidth="1"/>
    <col min="30" max="30" width="17.5703125" style="65" bestFit="1" customWidth="1"/>
    <col min="31" max="16384" width="9.140625" style="65"/>
  </cols>
  <sheetData>
    <row r="1" spans="1:30" ht="12.75" customHeight="1">
      <c r="A1" s="63" t="s">
        <v>656</v>
      </c>
      <c r="B1" s="62" t="s">
        <v>653</v>
      </c>
      <c r="C1" s="63" t="s">
        <v>230</v>
      </c>
      <c r="D1" s="63" t="s">
        <v>231</v>
      </c>
      <c r="E1" s="63" t="s">
        <v>232</v>
      </c>
      <c r="F1" s="63" t="s">
        <v>233</v>
      </c>
      <c r="G1" s="63" t="s">
        <v>234</v>
      </c>
      <c r="H1" s="63" t="s">
        <v>235</v>
      </c>
      <c r="I1" s="63" t="s">
        <v>236</v>
      </c>
      <c r="J1" s="63" t="s">
        <v>237</v>
      </c>
      <c r="K1" s="63" t="s">
        <v>238</v>
      </c>
      <c r="L1" s="63" t="s">
        <v>239</v>
      </c>
      <c r="M1" s="63" t="s">
        <v>240</v>
      </c>
      <c r="N1" s="63" t="s">
        <v>241</v>
      </c>
      <c r="O1" s="63" t="s">
        <v>242</v>
      </c>
      <c r="P1" s="63" t="s">
        <v>243</v>
      </c>
      <c r="Q1" s="63" t="s">
        <v>244</v>
      </c>
      <c r="R1" s="63" t="s">
        <v>245</v>
      </c>
      <c r="S1" s="63" t="s">
        <v>246</v>
      </c>
      <c r="T1" s="63" t="s">
        <v>247</v>
      </c>
      <c r="U1" s="63" t="s">
        <v>248</v>
      </c>
      <c r="V1" s="63" t="s">
        <v>249</v>
      </c>
      <c r="W1" s="63" t="s">
        <v>250</v>
      </c>
      <c r="X1" s="63" t="s">
        <v>251</v>
      </c>
      <c r="Y1" s="63" t="s">
        <v>252</v>
      </c>
      <c r="Z1" s="63" t="s">
        <v>253</v>
      </c>
      <c r="AA1" s="63" t="s">
        <v>254</v>
      </c>
      <c r="AB1" s="63" t="s">
        <v>255</v>
      </c>
      <c r="AC1" s="63" t="s">
        <v>256</v>
      </c>
      <c r="AD1" s="63" t="s">
        <v>257</v>
      </c>
    </row>
    <row r="2" spans="1:30" ht="17.25" customHeight="1">
      <c r="A2" s="57"/>
      <c r="B2" s="57"/>
      <c r="C2" s="57"/>
      <c r="D2" s="57"/>
      <c r="E2" s="58"/>
      <c r="F2" s="57"/>
      <c r="G2" s="59"/>
      <c r="H2" s="57"/>
      <c r="I2" s="57"/>
      <c r="J2" s="57"/>
      <c r="K2" s="57"/>
      <c r="L2" s="59"/>
      <c r="M2" s="57"/>
      <c r="N2" s="60"/>
      <c r="O2" s="61"/>
      <c r="P2" s="59"/>
      <c r="Q2" s="57"/>
      <c r="R2" s="59"/>
      <c r="S2" s="57"/>
      <c r="T2" s="57"/>
      <c r="U2" s="57"/>
      <c r="V2" s="57"/>
      <c r="W2" s="59"/>
      <c r="X2" s="59"/>
      <c r="Y2" s="57"/>
      <c r="Z2" s="59"/>
      <c r="AA2" s="59"/>
      <c r="AB2" s="58"/>
      <c r="AC2" s="58"/>
      <c r="AD2" s="57"/>
    </row>
    <row r="3" spans="1:30" ht="17.25" customHeight="1">
      <c r="A3" s="57"/>
      <c r="B3" s="66"/>
      <c r="C3" s="57"/>
      <c r="D3" s="57"/>
      <c r="E3" s="58"/>
      <c r="F3" s="57"/>
      <c r="G3" s="59"/>
      <c r="H3" s="57"/>
      <c r="I3" s="57"/>
      <c r="J3" s="57"/>
      <c r="K3" s="57"/>
      <c r="L3" s="59"/>
      <c r="M3" s="57"/>
      <c r="N3" s="60"/>
      <c r="O3" s="61"/>
      <c r="P3" s="59"/>
      <c r="Q3" s="57"/>
      <c r="R3" s="59"/>
      <c r="S3" s="57"/>
      <c r="T3" s="57"/>
      <c r="U3" s="57"/>
      <c r="V3" s="57"/>
      <c r="W3" s="59"/>
      <c r="X3" s="59"/>
      <c r="Y3" s="57"/>
      <c r="Z3" s="59"/>
      <c r="AA3" s="59"/>
      <c r="AB3" s="58"/>
      <c r="AC3" s="58"/>
      <c r="AD3" s="57"/>
    </row>
    <row r="4" spans="1:30" ht="17.25" customHeight="1">
      <c r="A4" s="57"/>
      <c r="B4" s="57"/>
      <c r="C4" s="57"/>
      <c r="D4" s="57"/>
      <c r="E4" s="58"/>
      <c r="F4" s="57"/>
      <c r="G4" s="59"/>
      <c r="H4" s="57"/>
      <c r="I4" s="57"/>
      <c r="J4" s="57"/>
      <c r="K4" s="57"/>
      <c r="L4" s="59"/>
      <c r="M4" s="57"/>
      <c r="N4" s="60"/>
      <c r="O4" s="61"/>
      <c r="P4" s="59"/>
      <c r="Q4" s="57"/>
      <c r="R4" s="59"/>
      <c r="S4" s="57"/>
      <c r="T4" s="57"/>
      <c r="U4" s="57"/>
      <c r="V4" s="57"/>
      <c r="W4" s="59"/>
      <c r="X4" s="59"/>
      <c r="Y4" s="57"/>
      <c r="Z4" s="59"/>
      <c r="AA4" s="59"/>
      <c r="AB4" s="58"/>
      <c r="AC4" s="58"/>
      <c r="AD4" s="57"/>
    </row>
    <row r="5" spans="1:30" ht="17.25" customHeight="1">
      <c r="A5" s="57"/>
      <c r="B5" s="57"/>
      <c r="C5" s="57"/>
      <c r="D5" s="57"/>
      <c r="E5" s="58"/>
      <c r="F5" s="57"/>
      <c r="G5" s="59"/>
      <c r="H5" s="57"/>
      <c r="I5" s="57"/>
      <c r="J5" s="57"/>
      <c r="K5" s="57"/>
      <c r="L5" s="59"/>
      <c r="M5" s="57"/>
      <c r="N5" s="60"/>
      <c r="O5" s="61"/>
      <c r="P5" s="59"/>
      <c r="Q5" s="57"/>
      <c r="R5" s="59"/>
      <c r="S5" s="57"/>
      <c r="T5" s="57"/>
      <c r="U5" s="57"/>
      <c r="V5" s="57"/>
      <c r="W5" s="59"/>
      <c r="X5" s="59"/>
      <c r="Y5" s="57"/>
      <c r="Z5" s="59"/>
      <c r="AA5" s="59"/>
      <c r="AB5" s="58"/>
      <c r="AC5" s="58"/>
      <c r="AD5" s="57"/>
    </row>
    <row r="6" spans="1:30" ht="17.25" customHeight="1">
      <c r="A6" s="57"/>
      <c r="B6" s="66"/>
      <c r="C6" s="57"/>
      <c r="D6" s="57"/>
      <c r="E6" s="58"/>
      <c r="F6" s="57"/>
      <c r="G6" s="59"/>
      <c r="H6" s="57"/>
      <c r="I6" s="57"/>
      <c r="J6" s="57"/>
      <c r="K6" s="57"/>
      <c r="L6" s="59"/>
      <c r="M6" s="57"/>
      <c r="N6" s="60"/>
      <c r="O6" s="61"/>
      <c r="P6" s="59"/>
      <c r="Q6" s="57"/>
      <c r="R6" s="59"/>
      <c r="S6" s="57"/>
      <c r="T6" s="57"/>
      <c r="U6" s="57"/>
      <c r="V6" s="57"/>
      <c r="W6" s="59"/>
      <c r="X6" s="59"/>
      <c r="Y6" s="57"/>
      <c r="Z6" s="59"/>
      <c r="AA6" s="59"/>
      <c r="AB6" s="58"/>
      <c r="AC6" s="58"/>
      <c r="AD6" s="57"/>
    </row>
    <row r="7" spans="1:30" ht="17.25" customHeight="1">
      <c r="A7" s="57"/>
      <c r="B7" s="66"/>
      <c r="C7" s="57"/>
      <c r="D7" s="57"/>
      <c r="E7" s="58"/>
      <c r="F7" s="57"/>
      <c r="G7" s="59"/>
      <c r="H7" s="57"/>
      <c r="I7" s="57"/>
      <c r="J7" s="57"/>
      <c r="K7" s="57"/>
      <c r="L7" s="59"/>
      <c r="M7" s="57"/>
      <c r="N7" s="57"/>
      <c r="O7" s="61"/>
      <c r="P7" s="59"/>
      <c r="Q7" s="57"/>
      <c r="R7" s="59"/>
      <c r="S7" s="57"/>
      <c r="T7" s="57"/>
      <c r="U7" s="57"/>
      <c r="V7" s="57"/>
      <c r="W7" s="59"/>
      <c r="X7" s="59"/>
      <c r="Y7" s="57"/>
      <c r="Z7" s="59"/>
      <c r="AA7" s="59"/>
      <c r="AB7" s="58"/>
      <c r="AC7" s="58"/>
      <c r="AD7" s="57"/>
    </row>
    <row r="8" spans="1:30" ht="17.25" customHeight="1">
      <c r="A8" s="57"/>
      <c r="B8" s="66"/>
      <c r="C8" s="57"/>
      <c r="D8" s="57"/>
      <c r="E8" s="58"/>
      <c r="F8" s="57"/>
      <c r="G8" s="59"/>
      <c r="H8" s="57"/>
      <c r="I8" s="57"/>
      <c r="J8" s="57"/>
      <c r="K8" s="57"/>
      <c r="L8" s="59"/>
      <c r="M8" s="57"/>
      <c r="N8" s="57"/>
      <c r="O8" s="61"/>
      <c r="P8" s="59"/>
      <c r="Q8" s="57"/>
      <c r="R8" s="59"/>
      <c r="S8" s="57"/>
      <c r="T8" s="57"/>
      <c r="U8" s="57"/>
      <c r="V8" s="57"/>
      <c r="W8" s="59"/>
      <c r="X8" s="59"/>
      <c r="Y8" s="57"/>
      <c r="Z8" s="59"/>
      <c r="AA8" s="59"/>
      <c r="AB8" s="58"/>
      <c r="AC8" s="58"/>
      <c r="AD8" s="57"/>
    </row>
    <row r="9" spans="1:30" ht="17.25" customHeight="1">
      <c r="A9" s="57"/>
      <c r="B9" s="66"/>
      <c r="C9" s="57"/>
      <c r="D9" s="57"/>
      <c r="E9" s="58"/>
      <c r="F9" s="57"/>
      <c r="G9" s="59"/>
      <c r="H9" s="57"/>
      <c r="I9" s="57"/>
      <c r="J9" s="57"/>
      <c r="K9" s="57"/>
      <c r="L9" s="59"/>
      <c r="M9" s="57"/>
      <c r="N9" s="57"/>
      <c r="O9" s="61"/>
      <c r="P9" s="59"/>
      <c r="Q9" s="57"/>
      <c r="R9" s="59"/>
      <c r="S9" s="57"/>
      <c r="T9" s="57"/>
      <c r="U9" s="57"/>
      <c r="V9" s="57"/>
      <c r="W9" s="59"/>
      <c r="X9" s="59"/>
      <c r="Y9" s="57"/>
      <c r="Z9" s="59"/>
      <c r="AA9" s="59"/>
      <c r="AB9" s="58"/>
      <c r="AC9" s="58"/>
      <c r="AD9" s="57"/>
    </row>
    <row r="10" spans="1:30" ht="17.25" customHeight="1">
      <c r="A10" s="57"/>
      <c r="B10" s="66"/>
      <c r="C10" s="57"/>
      <c r="D10" s="57"/>
      <c r="E10" s="58"/>
      <c r="F10" s="57"/>
      <c r="G10" s="59"/>
      <c r="H10" s="57"/>
      <c r="I10" s="57"/>
      <c r="J10" s="57"/>
      <c r="K10" s="57"/>
      <c r="L10" s="59"/>
      <c r="M10" s="57"/>
      <c r="N10" s="57"/>
      <c r="O10" s="61"/>
      <c r="P10" s="59"/>
      <c r="Q10" s="57"/>
      <c r="R10" s="59"/>
      <c r="S10" s="57"/>
      <c r="T10" s="57"/>
      <c r="U10" s="57"/>
      <c r="V10" s="57"/>
      <c r="W10" s="59"/>
      <c r="X10" s="59"/>
      <c r="Y10" s="57"/>
      <c r="Z10" s="59"/>
      <c r="AA10" s="59"/>
      <c r="AB10" s="58"/>
      <c r="AC10" s="58"/>
      <c r="AD10" s="57"/>
    </row>
    <row r="11" spans="1:30" ht="17.25" customHeight="1">
      <c r="A11" s="57"/>
      <c r="B11" s="66"/>
      <c r="C11" s="57"/>
      <c r="D11" s="57"/>
      <c r="E11" s="58"/>
      <c r="F11" s="57"/>
      <c r="G11" s="59"/>
      <c r="H11" s="57"/>
      <c r="I11" s="57"/>
      <c r="J11" s="57"/>
      <c r="K11" s="57"/>
      <c r="L11" s="59"/>
      <c r="M11" s="57"/>
      <c r="N11" s="60"/>
      <c r="O11" s="61"/>
      <c r="P11" s="59"/>
      <c r="Q11" s="57"/>
      <c r="R11" s="59"/>
      <c r="S11" s="57"/>
      <c r="T11" s="57"/>
      <c r="U11" s="57"/>
      <c r="V11" s="57"/>
      <c r="W11" s="59"/>
      <c r="X11" s="59"/>
      <c r="Y11" s="57"/>
      <c r="Z11" s="59"/>
      <c r="AA11" s="59"/>
      <c r="AB11" s="58"/>
      <c r="AC11" s="58"/>
      <c r="AD11" s="57"/>
    </row>
    <row r="12" spans="1:30" ht="17.25" customHeight="1">
      <c r="A12" s="57"/>
      <c r="B12" s="66"/>
      <c r="C12" s="57"/>
      <c r="D12" s="57"/>
      <c r="E12" s="58"/>
      <c r="F12" s="57"/>
      <c r="G12" s="59"/>
      <c r="H12" s="57"/>
      <c r="I12" s="57"/>
      <c r="J12" s="57"/>
      <c r="K12" s="57"/>
      <c r="L12" s="59"/>
      <c r="M12" s="57"/>
      <c r="N12" s="57"/>
      <c r="O12" s="61"/>
      <c r="P12" s="59"/>
      <c r="Q12" s="57"/>
      <c r="R12" s="59"/>
      <c r="S12" s="57"/>
      <c r="T12" s="57"/>
      <c r="U12" s="57"/>
      <c r="V12" s="57"/>
      <c r="W12" s="59"/>
      <c r="X12" s="59"/>
      <c r="Y12" s="57"/>
      <c r="Z12" s="59"/>
      <c r="AA12" s="59"/>
      <c r="AB12" s="58"/>
      <c r="AC12" s="58"/>
      <c r="AD12" s="57"/>
    </row>
    <row r="13" spans="1:30" ht="17.25" customHeight="1">
      <c r="A13" s="57"/>
      <c r="B13" s="57"/>
      <c r="C13" s="57"/>
      <c r="D13" s="57"/>
      <c r="E13" s="58"/>
      <c r="F13" s="57"/>
      <c r="G13" s="59"/>
      <c r="H13" s="57"/>
      <c r="I13" s="57"/>
      <c r="J13" s="57"/>
      <c r="K13" s="57"/>
      <c r="L13" s="59"/>
      <c r="M13" s="57"/>
      <c r="N13" s="60"/>
      <c r="O13" s="61"/>
      <c r="P13" s="59"/>
      <c r="Q13" s="57"/>
      <c r="R13" s="59"/>
      <c r="S13" s="57"/>
      <c r="T13" s="57"/>
      <c r="U13" s="57"/>
      <c r="V13" s="57"/>
      <c r="W13" s="59"/>
      <c r="X13" s="59"/>
      <c r="Y13" s="57"/>
      <c r="Z13" s="59"/>
      <c r="AA13" s="59"/>
      <c r="AB13" s="58"/>
      <c r="AC13" s="58"/>
      <c r="AD13" s="57"/>
    </row>
    <row r="14" spans="1:30" ht="17.25" customHeight="1">
      <c r="A14" s="57"/>
      <c r="B14" s="66"/>
      <c r="C14" s="57"/>
      <c r="D14" s="57"/>
      <c r="E14" s="58"/>
      <c r="F14" s="57"/>
      <c r="G14" s="59"/>
      <c r="H14" s="57"/>
      <c r="I14" s="57"/>
      <c r="J14" s="57"/>
      <c r="K14" s="57"/>
      <c r="L14" s="59"/>
      <c r="M14" s="57"/>
      <c r="N14" s="57"/>
      <c r="O14" s="61"/>
      <c r="P14" s="59"/>
      <c r="Q14" s="57"/>
      <c r="R14" s="59"/>
      <c r="S14" s="57"/>
      <c r="T14" s="57"/>
      <c r="U14" s="57"/>
      <c r="V14" s="57"/>
      <c r="W14" s="59"/>
      <c r="X14" s="59"/>
      <c r="Y14" s="57"/>
      <c r="Z14" s="59"/>
      <c r="AA14" s="59"/>
      <c r="AB14" s="58"/>
      <c r="AC14" s="58"/>
      <c r="AD14" s="57"/>
    </row>
    <row r="15" spans="1:30" ht="17.25" customHeight="1">
      <c r="A15" s="57"/>
      <c r="B15" s="66"/>
      <c r="C15" s="57"/>
      <c r="D15" s="57"/>
      <c r="E15" s="58"/>
      <c r="F15" s="57"/>
      <c r="G15" s="59"/>
      <c r="H15" s="57"/>
      <c r="I15" s="57"/>
      <c r="J15" s="57"/>
      <c r="K15" s="57"/>
      <c r="L15" s="59"/>
      <c r="M15" s="57"/>
      <c r="N15" s="57"/>
      <c r="O15" s="61"/>
      <c r="P15" s="59"/>
      <c r="Q15" s="57"/>
      <c r="R15" s="59"/>
      <c r="S15" s="57"/>
      <c r="T15" s="57"/>
      <c r="U15" s="57"/>
      <c r="V15" s="57"/>
      <c r="W15" s="59"/>
      <c r="X15" s="59"/>
      <c r="Y15" s="57"/>
      <c r="Z15" s="59"/>
      <c r="AA15" s="59"/>
      <c r="AB15" s="58"/>
      <c r="AC15" s="58"/>
      <c r="AD15" s="57"/>
    </row>
    <row r="16" spans="1:30" ht="17.25" customHeight="1">
      <c r="A16" s="57"/>
      <c r="B16" s="66"/>
      <c r="C16" s="57"/>
      <c r="D16" s="57"/>
      <c r="E16" s="58"/>
      <c r="F16" s="57"/>
      <c r="G16" s="59"/>
      <c r="H16" s="57"/>
      <c r="I16" s="57"/>
      <c r="J16" s="57"/>
      <c r="K16" s="57"/>
      <c r="L16" s="59"/>
      <c r="M16" s="57"/>
      <c r="N16" s="57"/>
      <c r="O16" s="61"/>
      <c r="P16" s="59"/>
      <c r="Q16" s="57"/>
      <c r="R16" s="59"/>
      <c r="S16" s="57"/>
      <c r="T16" s="57"/>
      <c r="U16" s="57"/>
      <c r="V16" s="57"/>
      <c r="W16" s="59"/>
      <c r="X16" s="59"/>
      <c r="Y16" s="57"/>
      <c r="Z16" s="59"/>
      <c r="AA16" s="59"/>
      <c r="AB16" s="58"/>
      <c r="AC16" s="58"/>
      <c r="AD16" s="57"/>
    </row>
    <row r="17" spans="1:30" ht="17.25" customHeight="1">
      <c r="A17" s="57"/>
      <c r="B17" s="66"/>
      <c r="C17" s="57"/>
      <c r="D17" s="57"/>
      <c r="E17" s="58"/>
      <c r="F17" s="57"/>
      <c r="G17" s="59"/>
      <c r="H17" s="57"/>
      <c r="I17" s="57"/>
      <c r="J17" s="57"/>
      <c r="K17" s="57"/>
      <c r="L17" s="59"/>
      <c r="M17" s="57"/>
      <c r="N17" s="57"/>
      <c r="O17" s="61"/>
      <c r="P17" s="59"/>
      <c r="Q17" s="57"/>
      <c r="R17" s="59"/>
      <c r="S17" s="57"/>
      <c r="T17" s="57"/>
      <c r="U17" s="57"/>
      <c r="V17" s="57"/>
      <c r="W17" s="59"/>
      <c r="X17" s="59"/>
      <c r="Y17" s="57"/>
      <c r="Z17" s="59"/>
      <c r="AA17" s="59"/>
      <c r="AB17" s="58"/>
      <c r="AC17" s="58"/>
      <c r="AD17" s="57"/>
    </row>
    <row r="18" spans="1:30" ht="17.25" customHeight="1">
      <c r="A18" s="57"/>
      <c r="B18" s="66"/>
      <c r="C18" s="57"/>
      <c r="D18" s="57"/>
      <c r="E18" s="58"/>
      <c r="F18" s="57"/>
      <c r="G18" s="59"/>
      <c r="H18" s="57"/>
      <c r="I18" s="57"/>
      <c r="J18" s="57"/>
      <c r="K18" s="57"/>
      <c r="L18" s="59"/>
      <c r="M18" s="57"/>
      <c r="N18" s="57"/>
      <c r="O18" s="61"/>
      <c r="P18" s="59"/>
      <c r="Q18" s="57"/>
      <c r="R18" s="59"/>
      <c r="S18" s="57"/>
      <c r="T18" s="57"/>
      <c r="U18" s="57"/>
      <c r="V18" s="57"/>
      <c r="W18" s="59"/>
      <c r="X18" s="59"/>
      <c r="Y18" s="57"/>
      <c r="Z18" s="59"/>
      <c r="AA18" s="59"/>
      <c r="AB18" s="58"/>
      <c r="AC18" s="58"/>
      <c r="AD18" s="57"/>
    </row>
    <row r="19" spans="1:30" ht="17.25" customHeight="1">
      <c r="A19" s="57"/>
      <c r="B19" s="66"/>
      <c r="C19" s="57"/>
      <c r="D19" s="57"/>
      <c r="E19" s="58"/>
      <c r="F19" s="57"/>
      <c r="G19" s="59"/>
      <c r="H19" s="57"/>
      <c r="I19" s="57"/>
      <c r="J19" s="57"/>
      <c r="K19" s="57"/>
      <c r="L19" s="59"/>
      <c r="M19" s="57"/>
      <c r="N19" s="57"/>
      <c r="O19" s="61"/>
      <c r="P19" s="59"/>
      <c r="Q19" s="57"/>
      <c r="R19" s="59"/>
      <c r="S19" s="57"/>
      <c r="T19" s="57"/>
      <c r="U19" s="57"/>
      <c r="V19" s="57"/>
      <c r="W19" s="59"/>
      <c r="X19" s="59"/>
      <c r="Y19" s="57"/>
      <c r="Z19" s="59"/>
      <c r="AA19" s="59"/>
      <c r="AB19" s="58"/>
      <c r="AC19" s="58"/>
      <c r="AD19" s="57"/>
    </row>
    <row r="20" spans="1:30" ht="17.25" customHeight="1">
      <c r="A20" s="57"/>
      <c r="B20" s="66"/>
      <c r="C20" s="57"/>
      <c r="D20" s="57"/>
      <c r="E20" s="58"/>
      <c r="F20" s="57"/>
      <c r="G20" s="59"/>
      <c r="H20" s="57"/>
      <c r="I20" s="57"/>
      <c r="J20" s="57"/>
      <c r="K20" s="57"/>
      <c r="L20" s="59"/>
      <c r="M20" s="57"/>
      <c r="N20" s="57"/>
      <c r="O20" s="61"/>
      <c r="P20" s="59"/>
      <c r="Q20" s="57"/>
      <c r="R20" s="59"/>
      <c r="S20" s="57"/>
      <c r="T20" s="57"/>
      <c r="U20" s="57"/>
      <c r="V20" s="57"/>
      <c r="W20" s="59"/>
      <c r="X20" s="59"/>
      <c r="Y20" s="57"/>
      <c r="Z20" s="59"/>
      <c r="AA20" s="59"/>
      <c r="AB20" s="58"/>
      <c r="AC20" s="58"/>
      <c r="AD20" s="57"/>
    </row>
    <row r="21" spans="1:30" ht="17.25" customHeight="1">
      <c r="A21" s="57"/>
      <c r="B21" s="66"/>
      <c r="C21" s="57"/>
      <c r="D21" s="57"/>
      <c r="E21" s="58"/>
      <c r="F21" s="57"/>
      <c r="G21" s="59"/>
      <c r="H21" s="57"/>
      <c r="I21" s="57"/>
      <c r="J21" s="57"/>
      <c r="K21" s="57"/>
      <c r="L21" s="59"/>
      <c r="M21" s="57"/>
      <c r="N21" s="57"/>
      <c r="O21" s="61"/>
      <c r="P21" s="59"/>
      <c r="Q21" s="57"/>
      <c r="R21" s="59"/>
      <c r="S21" s="57"/>
      <c r="T21" s="57"/>
      <c r="U21" s="57"/>
      <c r="V21" s="57"/>
      <c r="W21" s="59"/>
      <c r="X21" s="59"/>
      <c r="Y21" s="57"/>
      <c r="Z21" s="59"/>
      <c r="AA21" s="59"/>
      <c r="AB21" s="58"/>
      <c r="AC21" s="58"/>
      <c r="AD21" s="57"/>
    </row>
    <row r="22" spans="1:30" ht="17.25" customHeight="1">
      <c r="A22" s="57"/>
      <c r="B22" s="66"/>
      <c r="C22" s="57"/>
      <c r="D22" s="57"/>
      <c r="E22" s="58"/>
      <c r="F22" s="57"/>
      <c r="G22" s="59"/>
      <c r="H22" s="57"/>
      <c r="I22" s="57"/>
      <c r="J22" s="57"/>
      <c r="K22" s="57"/>
      <c r="L22" s="59"/>
      <c r="M22" s="57"/>
      <c r="N22" s="57"/>
      <c r="O22" s="61"/>
      <c r="P22" s="59"/>
      <c r="Q22" s="57"/>
      <c r="R22" s="59"/>
      <c r="S22" s="57"/>
      <c r="T22" s="57"/>
      <c r="U22" s="57"/>
      <c r="V22" s="57"/>
      <c r="W22" s="59"/>
      <c r="X22" s="59"/>
      <c r="Y22" s="57"/>
      <c r="Z22" s="59"/>
      <c r="AA22" s="59"/>
      <c r="AB22" s="58"/>
      <c r="AC22" s="58"/>
      <c r="AD22" s="57"/>
    </row>
    <row r="23" spans="1:30" ht="17.25" customHeight="1">
      <c r="A23" s="57"/>
      <c r="B23" s="66"/>
      <c r="C23" s="57"/>
      <c r="D23" s="57"/>
      <c r="E23" s="58"/>
      <c r="F23" s="57"/>
      <c r="G23" s="59"/>
      <c r="H23" s="57"/>
      <c r="I23" s="57"/>
      <c r="J23" s="57"/>
      <c r="K23" s="57"/>
      <c r="L23" s="59"/>
      <c r="M23" s="57"/>
      <c r="N23" s="57"/>
      <c r="O23" s="61"/>
      <c r="P23" s="59"/>
      <c r="Q23" s="57"/>
      <c r="R23" s="59"/>
      <c r="S23" s="57"/>
      <c r="T23" s="57"/>
      <c r="U23" s="57"/>
      <c r="V23" s="57"/>
      <c r="W23" s="59"/>
      <c r="X23" s="59"/>
      <c r="Y23" s="57"/>
      <c r="Z23" s="59"/>
      <c r="AA23" s="59"/>
      <c r="AB23" s="58"/>
      <c r="AC23" s="58"/>
      <c r="AD23" s="57"/>
    </row>
    <row r="24" spans="1:30" ht="17.25" customHeight="1">
      <c r="A24" s="57"/>
      <c r="B24" s="66"/>
      <c r="C24" s="57"/>
      <c r="D24" s="57"/>
      <c r="E24" s="58"/>
      <c r="F24" s="57"/>
      <c r="G24" s="59"/>
      <c r="H24" s="57"/>
      <c r="I24" s="57"/>
      <c r="J24" s="57"/>
      <c r="K24" s="57"/>
      <c r="L24" s="59"/>
      <c r="M24" s="57"/>
      <c r="N24" s="57"/>
      <c r="O24" s="61"/>
      <c r="P24" s="59"/>
      <c r="Q24" s="57"/>
      <c r="R24" s="59"/>
      <c r="S24" s="57"/>
      <c r="T24" s="57"/>
      <c r="U24" s="57"/>
      <c r="V24" s="57"/>
      <c r="W24" s="59"/>
      <c r="X24" s="59"/>
      <c r="Y24" s="57"/>
      <c r="Z24" s="59"/>
      <c r="AA24" s="59"/>
      <c r="AB24" s="58"/>
      <c r="AC24" s="58"/>
      <c r="AD24" s="57"/>
    </row>
    <row r="25" spans="1:30" ht="17.25" customHeight="1">
      <c r="A25" s="57"/>
      <c r="B25" s="66"/>
      <c r="C25" s="57"/>
      <c r="D25" s="57"/>
      <c r="E25" s="58"/>
      <c r="F25" s="57"/>
      <c r="G25" s="59"/>
      <c r="H25" s="57"/>
      <c r="I25" s="57"/>
      <c r="J25" s="57"/>
      <c r="K25" s="57"/>
      <c r="L25" s="59"/>
      <c r="M25" s="57"/>
      <c r="N25" s="60"/>
      <c r="O25" s="61"/>
      <c r="P25" s="59"/>
      <c r="Q25" s="57"/>
      <c r="R25" s="59"/>
      <c r="S25" s="57"/>
      <c r="T25" s="57"/>
      <c r="U25" s="57"/>
      <c r="V25" s="57"/>
      <c r="W25" s="59"/>
      <c r="X25" s="59"/>
      <c r="Y25" s="57"/>
      <c r="Z25" s="59"/>
      <c r="AA25" s="59"/>
      <c r="AB25" s="58"/>
      <c r="AC25" s="58"/>
      <c r="AD25" s="57"/>
    </row>
    <row r="26" spans="1:30" ht="17.25" customHeight="1">
      <c r="A26" s="57"/>
      <c r="B26" s="66"/>
      <c r="C26" s="57"/>
      <c r="D26" s="57"/>
      <c r="E26" s="58"/>
      <c r="F26" s="57"/>
      <c r="G26" s="59"/>
      <c r="H26" s="57"/>
      <c r="I26" s="57"/>
      <c r="J26" s="57"/>
      <c r="K26" s="57"/>
      <c r="L26" s="59"/>
      <c r="M26" s="57"/>
      <c r="N26" s="57"/>
      <c r="O26" s="61"/>
      <c r="P26" s="59"/>
      <c r="Q26" s="57"/>
      <c r="R26" s="59"/>
      <c r="S26" s="57"/>
      <c r="T26" s="57"/>
      <c r="U26" s="57"/>
      <c r="V26" s="57"/>
      <c r="W26" s="59"/>
      <c r="X26" s="59"/>
      <c r="Y26" s="57"/>
      <c r="Z26" s="59"/>
      <c r="AA26" s="59"/>
      <c r="AB26" s="58"/>
      <c r="AC26" s="58"/>
      <c r="AD26" s="57"/>
    </row>
    <row r="27" spans="1:30" ht="17.25" customHeight="1">
      <c r="A27" s="57"/>
      <c r="B27" s="66"/>
      <c r="C27" s="57"/>
      <c r="D27" s="57"/>
      <c r="E27" s="58"/>
      <c r="F27" s="57"/>
      <c r="G27" s="59"/>
      <c r="H27" s="57"/>
      <c r="I27" s="57"/>
      <c r="J27" s="57"/>
      <c r="K27" s="57"/>
      <c r="L27" s="59"/>
      <c r="M27" s="57"/>
      <c r="N27" s="57"/>
      <c r="O27" s="61"/>
      <c r="P27" s="59"/>
      <c r="Q27" s="57"/>
      <c r="R27" s="59"/>
      <c r="S27" s="57"/>
      <c r="T27" s="57"/>
      <c r="U27" s="57"/>
      <c r="V27" s="57"/>
      <c r="W27" s="59"/>
      <c r="X27" s="59"/>
      <c r="Y27" s="57"/>
      <c r="Z27" s="59"/>
      <c r="AA27" s="59"/>
      <c r="AB27" s="58"/>
      <c r="AC27" s="58"/>
      <c r="AD27" s="57"/>
    </row>
    <row r="28" spans="1:30" ht="17.25" customHeight="1">
      <c r="A28" s="57"/>
      <c r="B28" s="66"/>
      <c r="C28" s="57"/>
      <c r="D28" s="57"/>
      <c r="E28" s="58"/>
      <c r="F28" s="57"/>
      <c r="G28" s="59"/>
      <c r="H28" s="57"/>
      <c r="I28" s="57"/>
      <c r="J28" s="57"/>
      <c r="K28" s="57"/>
      <c r="L28" s="59"/>
      <c r="M28" s="57"/>
      <c r="N28" s="57"/>
      <c r="O28" s="61"/>
      <c r="P28" s="59"/>
      <c r="Q28" s="57"/>
      <c r="R28" s="59"/>
      <c r="S28" s="57"/>
      <c r="T28" s="57"/>
      <c r="U28" s="57"/>
      <c r="V28" s="57"/>
      <c r="W28" s="59"/>
      <c r="X28" s="59"/>
      <c r="Y28" s="57"/>
      <c r="Z28" s="59"/>
      <c r="AA28" s="59"/>
      <c r="AB28" s="58"/>
      <c r="AC28" s="58"/>
      <c r="AD28" s="57"/>
    </row>
    <row r="29" spans="1:30" ht="17.25" customHeight="1">
      <c r="A29" s="57"/>
      <c r="B29" s="66"/>
      <c r="C29" s="57"/>
      <c r="D29" s="57"/>
      <c r="E29" s="58"/>
      <c r="F29" s="57"/>
      <c r="G29" s="59"/>
      <c r="H29" s="57"/>
      <c r="I29" s="57"/>
      <c r="J29" s="57"/>
      <c r="K29" s="57"/>
      <c r="L29" s="59"/>
      <c r="M29" s="57"/>
      <c r="N29" s="57"/>
      <c r="O29" s="61"/>
      <c r="P29" s="59"/>
      <c r="Q29" s="57"/>
      <c r="R29" s="59"/>
      <c r="S29" s="57"/>
      <c r="T29" s="57"/>
      <c r="U29" s="57"/>
      <c r="V29" s="57"/>
      <c r="W29" s="59"/>
      <c r="X29" s="59"/>
      <c r="Y29" s="57"/>
      <c r="Z29" s="59"/>
      <c r="AA29" s="59"/>
      <c r="AB29" s="58"/>
      <c r="AC29" s="58"/>
      <c r="AD29" s="57"/>
    </row>
    <row r="30" spans="1:30" ht="17.25" customHeight="1">
      <c r="A30" s="57"/>
      <c r="B30" s="66"/>
      <c r="C30" s="57"/>
      <c r="D30" s="57"/>
      <c r="E30" s="58"/>
      <c r="F30" s="57"/>
      <c r="G30" s="59"/>
      <c r="H30" s="57"/>
      <c r="I30" s="57"/>
      <c r="J30" s="57"/>
      <c r="K30" s="57"/>
      <c r="L30" s="59"/>
      <c r="M30" s="57"/>
      <c r="N30" s="57"/>
      <c r="O30" s="61"/>
      <c r="P30" s="59"/>
      <c r="Q30" s="57"/>
      <c r="R30" s="59"/>
      <c r="S30" s="57"/>
      <c r="T30" s="57"/>
      <c r="U30" s="57"/>
      <c r="V30" s="57"/>
      <c r="W30" s="59"/>
      <c r="X30" s="59"/>
      <c r="Y30" s="57"/>
      <c r="Z30" s="59"/>
      <c r="AA30" s="59"/>
      <c r="AB30" s="58"/>
      <c r="AC30" s="58"/>
      <c r="AD30" s="57"/>
    </row>
    <row r="31" spans="1:30" ht="17.25" customHeight="1">
      <c r="A31" s="57"/>
      <c r="B31" s="66"/>
      <c r="C31" s="57"/>
      <c r="D31" s="57"/>
      <c r="E31" s="58"/>
      <c r="F31" s="57"/>
      <c r="G31" s="59"/>
      <c r="H31" s="57"/>
      <c r="I31" s="57"/>
      <c r="J31" s="57"/>
      <c r="K31" s="57"/>
      <c r="L31" s="59"/>
      <c r="M31" s="57"/>
      <c r="N31" s="57"/>
      <c r="O31" s="61"/>
      <c r="P31" s="59"/>
      <c r="Q31" s="57"/>
      <c r="R31" s="59"/>
      <c r="S31" s="57"/>
      <c r="T31" s="57"/>
      <c r="U31" s="57"/>
      <c r="V31" s="57"/>
      <c r="W31" s="59"/>
      <c r="X31" s="59"/>
      <c r="Y31" s="57"/>
      <c r="Z31" s="59"/>
      <c r="AA31" s="59"/>
      <c r="AB31" s="58"/>
      <c r="AC31" s="58"/>
      <c r="AD31" s="57"/>
    </row>
    <row r="32" spans="1:30" ht="17.25" customHeight="1">
      <c r="A32" s="57"/>
      <c r="B32" s="57"/>
      <c r="C32" s="57"/>
      <c r="D32" s="57"/>
      <c r="E32" s="58"/>
      <c r="F32" s="57"/>
      <c r="G32" s="59"/>
      <c r="H32" s="57"/>
      <c r="I32" s="57"/>
      <c r="J32" s="57"/>
      <c r="K32" s="57"/>
      <c r="L32" s="59"/>
      <c r="M32" s="57"/>
      <c r="N32" s="57"/>
      <c r="O32" s="61"/>
      <c r="P32" s="59"/>
      <c r="Q32" s="57"/>
      <c r="R32" s="59"/>
      <c r="S32" s="57"/>
      <c r="T32" s="57"/>
      <c r="U32" s="57"/>
      <c r="V32" s="57"/>
      <c r="W32" s="59"/>
      <c r="X32" s="59"/>
      <c r="Y32" s="57"/>
      <c r="Z32" s="59"/>
      <c r="AA32" s="59"/>
      <c r="AB32" s="58"/>
      <c r="AC32" s="58"/>
      <c r="AD32" s="57"/>
    </row>
    <row r="33" spans="1:30" ht="17.25" customHeight="1">
      <c r="A33" s="57"/>
      <c r="B33" s="57"/>
      <c r="C33" s="57"/>
      <c r="D33" s="57"/>
      <c r="E33" s="58"/>
      <c r="F33" s="57"/>
      <c r="G33" s="59"/>
      <c r="H33" s="57"/>
      <c r="I33" s="57"/>
      <c r="J33" s="57"/>
      <c r="K33" s="57"/>
      <c r="L33" s="59"/>
      <c r="M33" s="57"/>
      <c r="N33" s="60"/>
      <c r="O33" s="61"/>
      <c r="P33" s="59"/>
      <c r="Q33" s="57"/>
      <c r="R33" s="59"/>
      <c r="S33" s="57"/>
      <c r="T33" s="57"/>
      <c r="U33" s="57"/>
      <c r="V33" s="57"/>
      <c r="W33" s="59"/>
      <c r="X33" s="59"/>
      <c r="Y33" s="57"/>
      <c r="Z33" s="59"/>
      <c r="AA33" s="59"/>
      <c r="AB33" s="58"/>
      <c r="AC33" s="58"/>
      <c r="AD33" s="57"/>
    </row>
    <row r="34" spans="1:30" ht="17.25" customHeight="1">
      <c r="A34" s="57"/>
      <c r="B34" s="66"/>
      <c r="C34" s="57"/>
      <c r="D34" s="57"/>
      <c r="E34" s="58"/>
      <c r="F34" s="57"/>
      <c r="G34" s="59"/>
      <c r="H34" s="57"/>
      <c r="I34" s="57"/>
      <c r="J34" s="57"/>
      <c r="K34" s="57"/>
      <c r="L34" s="59"/>
      <c r="M34" s="57"/>
      <c r="N34" s="57"/>
      <c r="O34" s="61"/>
      <c r="P34" s="59"/>
      <c r="Q34" s="57"/>
      <c r="R34" s="59"/>
      <c r="S34" s="57"/>
      <c r="T34" s="57"/>
      <c r="U34" s="57"/>
      <c r="V34" s="57"/>
      <c r="W34" s="59"/>
      <c r="X34" s="59"/>
      <c r="Y34" s="57"/>
      <c r="Z34" s="59"/>
      <c r="AA34" s="59"/>
      <c r="AB34" s="58"/>
      <c r="AC34" s="58"/>
      <c r="AD34" s="57"/>
    </row>
    <row r="35" spans="1:30" ht="17.25" customHeight="1">
      <c r="A35" s="57"/>
      <c r="B35" s="66"/>
      <c r="C35" s="57"/>
      <c r="D35" s="57"/>
      <c r="E35" s="58"/>
      <c r="F35" s="57"/>
      <c r="G35" s="59"/>
      <c r="H35" s="57"/>
      <c r="I35" s="57"/>
      <c r="J35" s="57"/>
      <c r="K35" s="57"/>
      <c r="L35" s="59"/>
      <c r="M35" s="57"/>
      <c r="N35" s="57"/>
      <c r="O35" s="61"/>
      <c r="P35" s="59"/>
      <c r="Q35" s="57"/>
      <c r="R35" s="59"/>
      <c r="S35" s="57"/>
      <c r="T35" s="57"/>
      <c r="U35" s="57"/>
      <c r="V35" s="57"/>
      <c r="W35" s="59"/>
      <c r="X35" s="59"/>
      <c r="Y35" s="57"/>
      <c r="Z35" s="59"/>
      <c r="AA35" s="59"/>
      <c r="AB35" s="58"/>
      <c r="AC35" s="58"/>
      <c r="AD35" s="57"/>
    </row>
    <row r="36" spans="1:30" ht="17.25" customHeight="1">
      <c r="A36" s="57"/>
      <c r="B36" s="66"/>
      <c r="C36" s="57"/>
      <c r="D36" s="57"/>
      <c r="E36" s="58"/>
      <c r="F36" s="57"/>
      <c r="G36" s="59"/>
      <c r="H36" s="57"/>
      <c r="I36" s="57"/>
      <c r="J36" s="57"/>
      <c r="K36" s="57"/>
      <c r="L36" s="59"/>
      <c r="M36" s="57"/>
      <c r="N36" s="57"/>
      <c r="O36" s="61"/>
      <c r="P36" s="59"/>
      <c r="Q36" s="57"/>
      <c r="R36" s="59"/>
      <c r="S36" s="57"/>
      <c r="T36" s="57"/>
      <c r="U36" s="57"/>
      <c r="V36" s="57"/>
      <c r="W36" s="59"/>
      <c r="X36" s="59"/>
      <c r="Y36" s="57"/>
      <c r="Z36" s="59"/>
      <c r="AA36" s="59"/>
      <c r="AB36" s="58"/>
      <c r="AC36" s="58"/>
      <c r="AD36" s="57"/>
    </row>
    <row r="37" spans="1:30" ht="17.25" customHeight="1">
      <c r="A37" s="57"/>
      <c r="B37" s="66"/>
      <c r="C37" s="57"/>
      <c r="D37" s="57"/>
      <c r="E37" s="58"/>
      <c r="F37" s="57"/>
      <c r="G37" s="59"/>
      <c r="H37" s="57"/>
      <c r="I37" s="57"/>
      <c r="J37" s="57"/>
      <c r="K37" s="57"/>
      <c r="L37" s="59"/>
      <c r="M37" s="57"/>
      <c r="N37" s="57"/>
      <c r="O37" s="61"/>
      <c r="P37" s="59"/>
      <c r="Q37" s="57"/>
      <c r="R37" s="59"/>
      <c r="S37" s="57"/>
      <c r="T37" s="57"/>
      <c r="U37" s="57"/>
      <c r="V37" s="57"/>
      <c r="W37" s="59"/>
      <c r="X37" s="59"/>
      <c r="Y37" s="57"/>
      <c r="Z37" s="59"/>
      <c r="AA37" s="59"/>
      <c r="AB37" s="58"/>
      <c r="AC37" s="58"/>
      <c r="AD37" s="57"/>
    </row>
    <row r="38" spans="1:30" ht="17.25" customHeight="1">
      <c r="A38" s="57"/>
      <c r="B38" s="66"/>
      <c r="C38" s="57"/>
      <c r="D38" s="57"/>
      <c r="E38" s="58"/>
      <c r="F38" s="57"/>
      <c r="G38" s="59"/>
      <c r="H38" s="57"/>
      <c r="I38" s="57"/>
      <c r="J38" s="57"/>
      <c r="K38" s="57"/>
      <c r="L38" s="59"/>
      <c r="M38" s="57"/>
      <c r="N38" s="57"/>
      <c r="O38" s="61"/>
      <c r="P38" s="59"/>
      <c r="Q38" s="57"/>
      <c r="R38" s="59"/>
      <c r="S38" s="57"/>
      <c r="T38" s="57"/>
      <c r="U38" s="57"/>
      <c r="V38" s="57"/>
      <c r="W38" s="59"/>
      <c r="X38" s="59"/>
      <c r="Y38" s="57"/>
      <c r="Z38" s="59"/>
      <c r="AA38" s="59"/>
      <c r="AB38" s="58"/>
      <c r="AC38" s="58"/>
      <c r="AD38" s="57"/>
    </row>
    <row r="39" spans="1:30" ht="17.25" customHeight="1">
      <c r="A39" s="57"/>
      <c r="B39" s="66"/>
      <c r="C39" s="57"/>
      <c r="D39" s="57"/>
      <c r="E39" s="58"/>
      <c r="F39" s="57"/>
      <c r="G39" s="59"/>
      <c r="H39" s="57"/>
      <c r="I39" s="57"/>
      <c r="J39" s="57"/>
      <c r="K39" s="57"/>
      <c r="L39" s="59"/>
      <c r="M39" s="57"/>
      <c r="N39" s="60"/>
      <c r="O39" s="61"/>
      <c r="P39" s="59"/>
      <c r="Q39" s="57"/>
      <c r="R39" s="59"/>
      <c r="S39" s="57"/>
      <c r="T39" s="57"/>
      <c r="U39" s="57"/>
      <c r="V39" s="57"/>
      <c r="W39" s="59"/>
      <c r="X39" s="59"/>
      <c r="Y39" s="57"/>
      <c r="Z39" s="59"/>
      <c r="AA39" s="59"/>
      <c r="AB39" s="58"/>
      <c r="AC39" s="58"/>
      <c r="AD39" s="57"/>
    </row>
    <row r="40" spans="1:30" ht="17.25" customHeight="1">
      <c r="A40" s="57"/>
      <c r="B40" s="66"/>
      <c r="C40" s="57"/>
      <c r="D40" s="57"/>
      <c r="E40" s="58"/>
      <c r="F40" s="57"/>
      <c r="G40" s="59"/>
      <c r="H40" s="57"/>
      <c r="I40" s="57"/>
      <c r="J40" s="57"/>
      <c r="K40" s="57"/>
      <c r="L40" s="59"/>
      <c r="M40" s="57"/>
      <c r="N40" s="60"/>
      <c r="O40" s="61"/>
      <c r="P40" s="59"/>
      <c r="Q40" s="57"/>
      <c r="R40" s="59"/>
      <c r="S40" s="57"/>
      <c r="T40" s="57"/>
      <c r="U40" s="57"/>
      <c r="V40" s="57"/>
      <c r="W40" s="59"/>
      <c r="X40" s="59"/>
      <c r="Y40" s="57"/>
      <c r="Z40" s="59"/>
      <c r="AA40" s="59"/>
      <c r="AB40" s="58"/>
      <c r="AC40" s="58"/>
      <c r="AD40" s="57"/>
    </row>
    <row r="41" spans="1:30" ht="17.25" customHeight="1">
      <c r="A41" s="57"/>
      <c r="B41" s="66"/>
      <c r="C41" s="57"/>
      <c r="D41" s="57"/>
      <c r="E41" s="58"/>
      <c r="F41" s="57"/>
      <c r="G41" s="59"/>
      <c r="H41" s="57"/>
      <c r="I41" s="57"/>
      <c r="J41" s="57"/>
      <c r="K41" s="57"/>
      <c r="L41" s="59"/>
      <c r="M41" s="57"/>
      <c r="N41" s="60"/>
      <c r="O41" s="61"/>
      <c r="P41" s="59"/>
      <c r="Q41" s="57"/>
      <c r="R41" s="59"/>
      <c r="S41" s="57"/>
      <c r="T41" s="57"/>
      <c r="U41" s="57"/>
      <c r="V41" s="57"/>
      <c r="W41" s="59"/>
      <c r="X41" s="59"/>
      <c r="Y41" s="57"/>
      <c r="Z41" s="59"/>
      <c r="AA41" s="59"/>
      <c r="AB41" s="58"/>
      <c r="AC41" s="58"/>
      <c r="AD41" s="57"/>
    </row>
    <row r="42" spans="1:30" ht="17.25" customHeight="1">
      <c r="A42" s="57"/>
      <c r="B42" s="66"/>
      <c r="C42" s="57"/>
      <c r="D42" s="57"/>
      <c r="E42" s="58"/>
      <c r="F42" s="57"/>
      <c r="G42" s="59"/>
      <c r="H42" s="57"/>
      <c r="I42" s="57"/>
      <c r="J42" s="57"/>
      <c r="K42" s="57"/>
      <c r="L42" s="59"/>
      <c r="M42" s="57"/>
      <c r="N42" s="57"/>
      <c r="O42" s="61"/>
      <c r="P42" s="59"/>
      <c r="Q42" s="57"/>
      <c r="R42" s="59"/>
      <c r="S42" s="57"/>
      <c r="T42" s="57"/>
      <c r="U42" s="57"/>
      <c r="V42" s="57"/>
      <c r="W42" s="59"/>
      <c r="X42" s="59"/>
      <c r="Y42" s="57"/>
      <c r="Z42" s="59"/>
      <c r="AA42" s="59"/>
      <c r="AB42" s="58"/>
      <c r="AC42" s="58"/>
      <c r="AD42" s="57"/>
    </row>
    <row r="43" spans="1:30" ht="17.25" customHeight="1">
      <c r="A43" s="57"/>
      <c r="B43" s="66"/>
      <c r="C43" s="57"/>
      <c r="D43" s="57"/>
      <c r="E43" s="58"/>
      <c r="F43" s="57"/>
      <c r="G43" s="59"/>
      <c r="H43" s="57"/>
      <c r="I43" s="57"/>
      <c r="J43" s="57"/>
      <c r="K43" s="57"/>
      <c r="L43" s="59"/>
      <c r="M43" s="57"/>
      <c r="N43" s="60"/>
      <c r="O43" s="61"/>
      <c r="P43" s="59"/>
      <c r="Q43" s="57"/>
      <c r="R43" s="59"/>
      <c r="S43" s="57"/>
      <c r="T43" s="57"/>
      <c r="U43" s="57"/>
      <c r="V43" s="57"/>
      <c r="W43" s="59"/>
      <c r="X43" s="59"/>
      <c r="Y43" s="57"/>
      <c r="Z43" s="59"/>
      <c r="AA43" s="59"/>
      <c r="AB43" s="58"/>
      <c r="AC43" s="58"/>
      <c r="AD43" s="57"/>
    </row>
    <row r="44" spans="1:30" ht="17.25" customHeight="1">
      <c r="A44" s="57"/>
      <c r="B44" s="66"/>
      <c r="C44" s="57"/>
      <c r="D44" s="57"/>
      <c r="E44" s="58"/>
      <c r="F44" s="57"/>
      <c r="G44" s="59"/>
      <c r="H44" s="57"/>
      <c r="I44" s="57"/>
      <c r="J44" s="57"/>
      <c r="K44" s="57"/>
      <c r="L44" s="59"/>
      <c r="M44" s="57"/>
      <c r="N44" s="57"/>
      <c r="O44" s="61"/>
      <c r="P44" s="59"/>
      <c r="Q44" s="57"/>
      <c r="R44" s="59"/>
      <c r="S44" s="57"/>
      <c r="T44" s="57"/>
      <c r="U44" s="57"/>
      <c r="V44" s="57"/>
      <c r="W44" s="59"/>
      <c r="X44" s="59"/>
      <c r="Y44" s="57"/>
      <c r="Z44" s="59"/>
      <c r="AA44" s="59"/>
      <c r="AB44" s="58"/>
      <c r="AC44" s="58"/>
      <c r="AD44" s="57"/>
    </row>
    <row r="45" spans="1:30" ht="17.25" customHeight="1">
      <c r="A45" s="57"/>
      <c r="B45" s="66"/>
      <c r="C45" s="57"/>
      <c r="D45" s="57"/>
      <c r="E45" s="58"/>
      <c r="F45" s="57"/>
      <c r="G45" s="59"/>
      <c r="H45" s="57"/>
      <c r="I45" s="57"/>
      <c r="J45" s="57"/>
      <c r="K45" s="57"/>
      <c r="L45" s="59"/>
      <c r="M45" s="57"/>
      <c r="N45" s="57"/>
      <c r="O45" s="61"/>
      <c r="P45" s="59"/>
      <c r="Q45" s="57"/>
      <c r="R45" s="59"/>
      <c r="S45" s="57"/>
      <c r="T45" s="57"/>
      <c r="U45" s="57"/>
      <c r="V45" s="57"/>
      <c r="W45" s="59"/>
      <c r="X45" s="59"/>
      <c r="Y45" s="57"/>
      <c r="Z45" s="59"/>
      <c r="AA45" s="59"/>
      <c r="AB45" s="58"/>
      <c r="AC45" s="58"/>
      <c r="AD45" s="57"/>
    </row>
    <row r="46" spans="1:30" ht="17.25" customHeight="1">
      <c r="A46" s="57"/>
      <c r="B46" s="66"/>
      <c r="C46" s="57"/>
      <c r="D46" s="57"/>
      <c r="E46" s="58"/>
      <c r="F46" s="57"/>
      <c r="G46" s="59"/>
      <c r="H46" s="57"/>
      <c r="I46" s="57"/>
      <c r="J46" s="57"/>
      <c r="K46" s="57"/>
      <c r="L46" s="59"/>
      <c r="M46" s="57"/>
      <c r="N46" s="60"/>
      <c r="O46" s="61"/>
      <c r="P46" s="59"/>
      <c r="Q46" s="57"/>
      <c r="R46" s="59"/>
      <c r="S46" s="57"/>
      <c r="T46" s="57"/>
      <c r="U46" s="57"/>
      <c r="V46" s="57"/>
      <c r="W46" s="59"/>
      <c r="X46" s="59"/>
      <c r="Y46" s="57"/>
      <c r="Z46" s="59"/>
      <c r="AA46" s="59"/>
      <c r="AB46" s="58"/>
      <c r="AC46" s="58"/>
      <c r="AD46" s="57"/>
    </row>
    <row r="47" spans="1:30" ht="17.25" customHeight="1">
      <c r="A47" s="57"/>
      <c r="B47" s="66"/>
      <c r="C47" s="57"/>
      <c r="D47" s="57"/>
      <c r="E47" s="58"/>
      <c r="F47" s="57"/>
      <c r="G47" s="59"/>
      <c r="H47" s="57"/>
      <c r="I47" s="57"/>
      <c r="J47" s="57"/>
      <c r="K47" s="57"/>
      <c r="L47" s="59"/>
      <c r="M47" s="57"/>
      <c r="N47" s="60"/>
      <c r="O47" s="61"/>
      <c r="P47" s="59"/>
      <c r="Q47" s="57"/>
      <c r="R47" s="59"/>
      <c r="S47" s="57"/>
      <c r="T47" s="57"/>
      <c r="U47" s="57"/>
      <c r="V47" s="57"/>
      <c r="W47" s="59"/>
      <c r="X47" s="59"/>
      <c r="Y47" s="57"/>
      <c r="Z47" s="59"/>
      <c r="AA47" s="59"/>
      <c r="AB47" s="58"/>
      <c r="AC47" s="58"/>
      <c r="AD47" s="57"/>
    </row>
    <row r="48" spans="1:30" ht="17.25" customHeight="1">
      <c r="A48" s="57"/>
      <c r="B48" s="66"/>
      <c r="C48" s="57"/>
      <c r="D48" s="57"/>
      <c r="E48" s="58"/>
      <c r="F48" s="57"/>
      <c r="G48" s="59"/>
      <c r="H48" s="57"/>
      <c r="I48" s="57"/>
      <c r="J48" s="57"/>
      <c r="K48" s="57"/>
      <c r="L48" s="59"/>
      <c r="M48" s="57"/>
      <c r="N48" s="60"/>
      <c r="O48" s="61"/>
      <c r="P48" s="59"/>
      <c r="Q48" s="57"/>
      <c r="R48" s="59"/>
      <c r="S48" s="57"/>
      <c r="T48" s="57"/>
      <c r="U48" s="57"/>
      <c r="V48" s="57"/>
      <c r="W48" s="59"/>
      <c r="X48" s="59"/>
      <c r="Y48" s="57"/>
      <c r="Z48" s="59"/>
      <c r="AA48" s="59"/>
      <c r="AB48" s="58"/>
      <c r="AC48" s="58"/>
      <c r="AD48" s="57"/>
    </row>
    <row r="49" spans="1:30" ht="17.25" customHeight="1">
      <c r="A49" s="57"/>
      <c r="B49" s="66"/>
      <c r="C49" s="57"/>
      <c r="D49" s="57"/>
      <c r="E49" s="58"/>
      <c r="F49" s="57"/>
      <c r="G49" s="59"/>
      <c r="H49" s="57"/>
      <c r="I49" s="57"/>
      <c r="J49" s="57"/>
      <c r="K49" s="57"/>
      <c r="L49" s="59"/>
      <c r="M49" s="57"/>
      <c r="N49" s="60"/>
      <c r="O49" s="61"/>
      <c r="P49" s="59"/>
      <c r="Q49" s="57"/>
      <c r="R49" s="59"/>
      <c r="S49" s="57"/>
      <c r="T49" s="57"/>
      <c r="U49" s="57"/>
      <c r="V49" s="57"/>
      <c r="W49" s="59"/>
      <c r="X49" s="59"/>
      <c r="Y49" s="57"/>
      <c r="Z49" s="59"/>
      <c r="AA49" s="59"/>
      <c r="AB49" s="58"/>
      <c r="AC49" s="58"/>
      <c r="AD49" s="57"/>
    </row>
    <row r="50" spans="1:30" ht="17.25" customHeight="1">
      <c r="A50" s="57"/>
      <c r="B50" s="66"/>
      <c r="C50" s="57"/>
      <c r="D50" s="57"/>
      <c r="E50" s="58"/>
      <c r="F50" s="57"/>
      <c r="G50" s="59"/>
      <c r="H50" s="57"/>
      <c r="I50" s="57"/>
      <c r="J50" s="57"/>
      <c r="K50" s="57"/>
      <c r="L50" s="59"/>
      <c r="M50" s="57"/>
      <c r="N50" s="60"/>
      <c r="O50" s="61"/>
      <c r="P50" s="59"/>
      <c r="Q50" s="57"/>
      <c r="R50" s="59"/>
      <c r="S50" s="57"/>
      <c r="T50" s="57"/>
      <c r="U50" s="57"/>
      <c r="V50" s="57"/>
      <c r="W50" s="59"/>
      <c r="X50" s="59"/>
      <c r="Y50" s="57"/>
      <c r="Z50" s="59"/>
      <c r="AA50" s="59"/>
      <c r="AB50" s="58"/>
      <c r="AC50" s="58"/>
      <c r="AD50" s="57"/>
    </row>
    <row r="51" spans="1:30" ht="17.25" customHeight="1">
      <c r="A51" s="57"/>
      <c r="B51" s="66"/>
      <c r="C51" s="57"/>
      <c r="D51" s="57"/>
      <c r="E51" s="58"/>
      <c r="F51" s="57"/>
      <c r="G51" s="59"/>
      <c r="H51" s="57"/>
      <c r="I51" s="57"/>
      <c r="J51" s="57"/>
      <c r="K51" s="57"/>
      <c r="L51" s="59"/>
      <c r="M51" s="57"/>
      <c r="N51" s="60"/>
      <c r="O51" s="61"/>
      <c r="P51" s="59"/>
      <c r="Q51" s="57"/>
      <c r="R51" s="59"/>
      <c r="S51" s="57"/>
      <c r="T51" s="57"/>
      <c r="U51" s="57"/>
      <c r="V51" s="57"/>
      <c r="W51" s="59"/>
      <c r="X51" s="59"/>
      <c r="Y51" s="57"/>
      <c r="Z51" s="59"/>
      <c r="AA51" s="59"/>
      <c r="AB51" s="58"/>
      <c r="AC51" s="58"/>
      <c r="AD51" s="57"/>
    </row>
    <row r="52" spans="1:30" ht="17.25" customHeight="1">
      <c r="A52" s="57"/>
      <c r="B52" s="66"/>
      <c r="C52" s="57"/>
      <c r="D52" s="57"/>
      <c r="E52" s="58"/>
      <c r="F52" s="57"/>
      <c r="G52" s="59"/>
      <c r="H52" s="57"/>
      <c r="I52" s="57"/>
      <c r="J52" s="57"/>
      <c r="K52" s="57"/>
      <c r="L52" s="59"/>
      <c r="M52" s="57"/>
      <c r="N52" s="60"/>
      <c r="O52" s="61"/>
      <c r="P52" s="59"/>
      <c r="Q52" s="57"/>
      <c r="R52" s="59"/>
      <c r="S52" s="57"/>
      <c r="T52" s="57"/>
      <c r="U52" s="57"/>
      <c r="V52" s="57"/>
      <c r="W52" s="59"/>
      <c r="X52" s="59"/>
      <c r="Y52" s="57"/>
      <c r="Z52" s="59"/>
      <c r="AA52" s="59"/>
      <c r="AB52" s="58"/>
      <c r="AC52" s="58"/>
      <c r="AD52" s="57"/>
    </row>
    <row r="53" spans="1:30" ht="17.25" customHeight="1">
      <c r="A53" s="57"/>
      <c r="B53" s="66"/>
      <c r="C53" s="57"/>
      <c r="D53" s="57"/>
      <c r="E53" s="58"/>
      <c r="F53" s="57"/>
      <c r="G53" s="59"/>
      <c r="H53" s="57"/>
      <c r="I53" s="57"/>
      <c r="J53" s="57"/>
      <c r="K53" s="57"/>
      <c r="L53" s="59"/>
      <c r="M53" s="57"/>
      <c r="N53" s="57"/>
      <c r="O53" s="61"/>
      <c r="P53" s="59"/>
      <c r="Q53" s="57"/>
      <c r="R53" s="59"/>
      <c r="S53" s="57"/>
      <c r="T53" s="57"/>
      <c r="U53" s="57"/>
      <c r="V53" s="57"/>
      <c r="W53" s="59"/>
      <c r="X53" s="59"/>
      <c r="Y53" s="57"/>
      <c r="Z53" s="59"/>
      <c r="AA53" s="59"/>
      <c r="AB53" s="58"/>
      <c r="AC53" s="58"/>
      <c r="AD53" s="57"/>
    </row>
    <row r="54" spans="1:30" ht="17.25" customHeight="1">
      <c r="A54" s="57"/>
      <c r="B54" s="66"/>
      <c r="C54" s="57"/>
      <c r="D54" s="57"/>
      <c r="E54" s="58"/>
      <c r="F54" s="57"/>
      <c r="G54" s="59"/>
      <c r="H54" s="57"/>
      <c r="I54" s="57"/>
      <c r="J54" s="57"/>
      <c r="K54" s="57"/>
      <c r="L54" s="59"/>
      <c r="M54" s="57"/>
      <c r="N54" s="60"/>
      <c r="O54" s="61"/>
      <c r="P54" s="59"/>
      <c r="Q54" s="57"/>
      <c r="R54" s="59"/>
      <c r="S54" s="57"/>
      <c r="T54" s="57"/>
      <c r="U54" s="57"/>
      <c r="V54" s="57"/>
      <c r="W54" s="59"/>
      <c r="X54" s="59"/>
      <c r="Y54" s="57"/>
      <c r="Z54" s="59"/>
      <c r="AA54" s="59"/>
      <c r="AB54" s="58"/>
      <c r="AC54" s="58"/>
      <c r="AD54" s="57"/>
    </row>
    <row r="55" spans="1:30" ht="17.25" customHeight="1">
      <c r="A55" s="57"/>
      <c r="B55" s="66"/>
      <c r="C55" s="57"/>
      <c r="D55" s="57"/>
      <c r="E55" s="58"/>
      <c r="F55" s="57"/>
      <c r="G55" s="59"/>
      <c r="H55" s="57"/>
      <c r="I55" s="57"/>
      <c r="J55" s="57"/>
      <c r="K55" s="57"/>
      <c r="L55" s="59"/>
      <c r="M55" s="57"/>
      <c r="N55" s="60"/>
      <c r="O55" s="61"/>
      <c r="P55" s="59"/>
      <c r="Q55" s="57"/>
      <c r="R55" s="59"/>
      <c r="S55" s="57"/>
      <c r="T55" s="57"/>
      <c r="U55" s="57"/>
      <c r="V55" s="57"/>
      <c r="W55" s="59"/>
      <c r="X55" s="59"/>
      <c r="Y55" s="57"/>
      <c r="Z55" s="59"/>
      <c r="AA55" s="59"/>
      <c r="AB55" s="58"/>
      <c r="AC55" s="58"/>
      <c r="AD55" s="57"/>
    </row>
    <row r="56" spans="1:30" ht="17.25" customHeight="1">
      <c r="A56" s="57"/>
      <c r="B56" s="66"/>
      <c r="C56" s="57"/>
      <c r="D56" s="57"/>
      <c r="E56" s="58"/>
      <c r="F56" s="57"/>
      <c r="G56" s="59"/>
      <c r="H56" s="57"/>
      <c r="I56" s="57"/>
      <c r="J56" s="57"/>
      <c r="K56" s="57"/>
      <c r="L56" s="59"/>
      <c r="M56" s="57"/>
      <c r="N56" s="57"/>
      <c r="O56" s="61"/>
      <c r="P56" s="59"/>
      <c r="Q56" s="57"/>
      <c r="R56" s="59"/>
      <c r="S56" s="57"/>
      <c r="T56" s="57"/>
      <c r="U56" s="57"/>
      <c r="V56" s="57"/>
      <c r="W56" s="59"/>
      <c r="X56" s="59"/>
      <c r="Y56" s="57"/>
      <c r="Z56" s="59"/>
      <c r="AA56" s="59"/>
      <c r="AB56" s="58"/>
      <c r="AC56" s="58"/>
      <c r="AD56" s="57"/>
    </row>
    <row r="57" spans="1:30" ht="17.25" customHeight="1">
      <c r="A57" s="57"/>
      <c r="B57" s="66"/>
      <c r="C57" s="57"/>
      <c r="D57" s="57"/>
      <c r="E57" s="58"/>
      <c r="F57" s="57"/>
      <c r="G57" s="59"/>
      <c r="H57" s="57"/>
      <c r="I57" s="57"/>
      <c r="J57" s="57"/>
      <c r="K57" s="57"/>
      <c r="L57" s="59"/>
      <c r="M57" s="57"/>
      <c r="N57" s="60"/>
      <c r="O57" s="61"/>
      <c r="P57" s="59"/>
      <c r="Q57" s="57"/>
      <c r="R57" s="59"/>
      <c r="S57" s="57"/>
      <c r="T57" s="57"/>
      <c r="U57" s="57"/>
      <c r="V57" s="57"/>
      <c r="W57" s="59"/>
      <c r="X57" s="59"/>
      <c r="Y57" s="57"/>
      <c r="Z57" s="59"/>
      <c r="AA57" s="59"/>
      <c r="AB57" s="58"/>
      <c r="AC57" s="58"/>
      <c r="AD57" s="57"/>
    </row>
    <row r="58" spans="1:30" ht="17.25" customHeight="1">
      <c r="A58" s="57"/>
      <c r="B58" s="57"/>
      <c r="C58" s="57"/>
      <c r="D58" s="57"/>
      <c r="E58" s="58"/>
      <c r="F58" s="57"/>
      <c r="G58" s="59"/>
      <c r="H58" s="57"/>
      <c r="I58" s="57"/>
      <c r="J58" s="57"/>
      <c r="K58" s="57"/>
      <c r="L58" s="59"/>
      <c r="M58" s="57"/>
      <c r="N58" s="60"/>
      <c r="O58" s="61"/>
      <c r="P58" s="59"/>
      <c r="Q58" s="57"/>
      <c r="R58" s="59"/>
      <c r="S58" s="57"/>
      <c r="T58" s="57"/>
      <c r="U58" s="57"/>
      <c r="V58" s="57"/>
      <c r="W58" s="59"/>
      <c r="X58" s="59"/>
      <c r="Y58" s="57"/>
      <c r="Z58" s="59"/>
      <c r="AA58" s="59"/>
      <c r="AB58" s="58"/>
      <c r="AC58" s="58"/>
      <c r="AD58" s="57"/>
    </row>
    <row r="59" spans="1:30" ht="17.25" customHeight="1">
      <c r="A59" s="57"/>
      <c r="B59" s="57"/>
      <c r="C59" s="57"/>
      <c r="D59" s="57"/>
      <c r="E59" s="58"/>
      <c r="F59" s="57"/>
      <c r="G59" s="59"/>
      <c r="H59" s="57"/>
      <c r="I59" s="57"/>
      <c r="J59" s="57"/>
      <c r="K59" s="57"/>
      <c r="L59" s="59"/>
      <c r="M59" s="57"/>
      <c r="N59" s="60"/>
      <c r="O59" s="61"/>
      <c r="P59" s="59"/>
      <c r="Q59" s="57"/>
      <c r="R59" s="59"/>
      <c r="S59" s="57"/>
      <c r="T59" s="57"/>
      <c r="U59" s="57"/>
      <c r="V59" s="57"/>
      <c r="W59" s="59"/>
      <c r="X59" s="59"/>
      <c r="Y59" s="57"/>
      <c r="Z59" s="59"/>
      <c r="AA59" s="59"/>
      <c r="AB59" s="58"/>
      <c r="AC59" s="58"/>
      <c r="AD59" s="57"/>
    </row>
    <row r="60" spans="1:30" ht="17.25" customHeight="1">
      <c r="A60" s="57"/>
      <c r="B60" s="66"/>
      <c r="C60" s="57"/>
      <c r="D60" s="57"/>
      <c r="E60" s="58"/>
      <c r="F60" s="57"/>
      <c r="G60" s="59"/>
      <c r="H60" s="57"/>
      <c r="I60" s="57"/>
      <c r="J60" s="57"/>
      <c r="K60" s="57"/>
      <c r="L60" s="59"/>
      <c r="M60" s="57"/>
      <c r="N60" s="60"/>
      <c r="O60" s="61"/>
      <c r="P60" s="59"/>
      <c r="Q60" s="57"/>
      <c r="R60" s="59"/>
      <c r="S60" s="57"/>
      <c r="T60" s="57"/>
      <c r="U60" s="57"/>
      <c r="V60" s="57"/>
      <c r="W60" s="59"/>
      <c r="X60" s="59"/>
      <c r="Y60" s="57"/>
      <c r="Z60" s="59"/>
      <c r="AA60" s="59"/>
      <c r="AB60" s="58"/>
      <c r="AC60" s="58"/>
      <c r="AD60" s="57"/>
    </row>
    <row r="61" spans="1:30" ht="17.25" customHeight="1">
      <c r="A61" s="57"/>
      <c r="B61" s="66"/>
      <c r="C61" s="57"/>
      <c r="D61" s="57"/>
      <c r="E61" s="58"/>
      <c r="F61" s="57"/>
      <c r="G61" s="59"/>
      <c r="H61" s="57"/>
      <c r="I61" s="57"/>
      <c r="J61" s="57"/>
      <c r="K61" s="57"/>
      <c r="L61" s="59"/>
      <c r="M61" s="57"/>
      <c r="N61" s="57"/>
      <c r="O61" s="61"/>
      <c r="P61" s="59"/>
      <c r="Q61" s="57"/>
      <c r="R61" s="59"/>
      <c r="S61" s="57"/>
      <c r="T61" s="57"/>
      <c r="U61" s="57"/>
      <c r="V61" s="57"/>
      <c r="W61" s="59"/>
      <c r="X61" s="59"/>
      <c r="Y61" s="57"/>
      <c r="Z61" s="59"/>
      <c r="AA61" s="59"/>
      <c r="AB61" s="58"/>
      <c r="AC61" s="58"/>
      <c r="AD61" s="57"/>
    </row>
    <row r="62" spans="1:30" ht="17.25" customHeight="1">
      <c r="A62" s="57"/>
      <c r="B62" s="57"/>
      <c r="C62" s="57"/>
      <c r="D62" s="57"/>
      <c r="E62" s="58"/>
      <c r="F62" s="57"/>
      <c r="G62" s="59"/>
      <c r="H62" s="57"/>
      <c r="I62" s="57"/>
      <c r="J62" s="57"/>
      <c r="K62" s="57"/>
      <c r="L62" s="59"/>
      <c r="M62" s="57"/>
      <c r="N62" s="60"/>
      <c r="O62" s="61"/>
      <c r="P62" s="59"/>
      <c r="Q62" s="57"/>
      <c r="R62" s="59"/>
      <c r="S62" s="57"/>
      <c r="T62" s="57"/>
      <c r="U62" s="57"/>
      <c r="V62" s="57"/>
      <c r="W62" s="59"/>
      <c r="X62" s="59"/>
      <c r="Y62" s="57"/>
      <c r="Z62" s="59"/>
      <c r="AA62" s="59"/>
      <c r="AB62" s="58"/>
      <c r="AC62" s="58"/>
      <c r="AD62" s="57"/>
    </row>
  </sheetData>
  <autoFilter ref="B1:AD62" xr:uid="{3F96E967-29D8-449A-A597-6EBBEAF6BB3C}"/>
  <pageMargins left="1" right="1" top="1" bottom="1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0A84-6856-4C3B-8E18-AD4EC61E4661}">
  <sheetPr>
    <outlinePr summaryBelow="0"/>
  </sheetPr>
  <dimension ref="A1:AF1581"/>
  <sheetViews>
    <sheetView showGridLines="0" topLeftCell="A1545" zoomScale="90" zoomScaleNormal="90" workbookViewId="0">
      <selection activeCell="I2" sqref="I2:I1571"/>
    </sheetView>
  </sheetViews>
  <sheetFormatPr defaultRowHeight="15"/>
  <cols>
    <col min="1" max="1" width="36.5703125" customWidth="1"/>
    <col min="2" max="2" width="25.140625" bestFit="1" customWidth="1"/>
    <col min="3" max="3" width="25.140625" customWidth="1"/>
    <col min="4" max="4" width="13.140625" bestFit="1" customWidth="1"/>
    <col min="5" max="5" width="12.85546875" bestFit="1" customWidth="1"/>
    <col min="6" max="6" width="10.42578125" bestFit="1" customWidth="1"/>
    <col min="7" max="7" width="17" bestFit="1" customWidth="1"/>
    <col min="8" max="8" width="10.140625" bestFit="1" customWidth="1"/>
    <col min="9" max="9" width="32.42578125" bestFit="1" customWidth="1"/>
    <col min="10" max="10" width="27.85546875" bestFit="1" customWidth="1"/>
    <col min="11" max="11" width="20.28515625" bestFit="1" customWidth="1"/>
    <col min="12" max="12" width="15" bestFit="1" customWidth="1"/>
    <col min="13" max="13" width="11.28515625" bestFit="1" customWidth="1"/>
    <col min="14" max="14" width="44.28515625" bestFit="1" customWidth="1"/>
    <col min="15" max="15" width="80.85546875" bestFit="1" customWidth="1"/>
    <col min="16" max="16" width="15.42578125" bestFit="1" customWidth="1"/>
    <col min="17" max="17" width="9.5703125" bestFit="1" customWidth="1"/>
    <col min="18" max="18" width="12.140625" bestFit="1" customWidth="1"/>
    <col min="19" max="19" width="12" customWidth="1"/>
    <col min="20" max="20" width="54.140625" customWidth="1"/>
    <col min="21" max="21" width="23.28515625" customWidth="1"/>
    <col min="22" max="22" width="36.140625" bestFit="1" customWidth="1"/>
    <col min="23" max="23" width="53.5703125" bestFit="1" customWidth="1"/>
    <col min="24" max="24" width="17.42578125" bestFit="1" customWidth="1"/>
    <col min="25" max="25" width="14.5703125" bestFit="1" customWidth="1"/>
    <col min="26" max="26" width="11" bestFit="1" customWidth="1"/>
    <col min="27" max="27" width="16" customWidth="1"/>
    <col min="28" max="28" width="12.5703125" customWidth="1"/>
    <col min="29" max="29" width="18.85546875" bestFit="1" customWidth="1"/>
    <col min="30" max="30" width="18" bestFit="1" customWidth="1"/>
    <col min="31" max="32" width="17.5703125" bestFit="1" customWidth="1"/>
  </cols>
  <sheetData>
    <row r="1" spans="1:32" ht="12.75" customHeight="1">
      <c r="A1" s="62" t="s">
        <v>656</v>
      </c>
      <c r="B1" s="62" t="s">
        <v>653</v>
      </c>
      <c r="C1" s="62" t="s">
        <v>2395</v>
      </c>
      <c r="D1" s="49" t="s">
        <v>230</v>
      </c>
      <c r="E1" s="49" t="s">
        <v>231</v>
      </c>
      <c r="F1" s="49" t="s">
        <v>232</v>
      </c>
      <c r="G1" s="49" t="s">
        <v>233</v>
      </c>
      <c r="H1" s="49" t="s">
        <v>234</v>
      </c>
      <c r="I1" s="49" t="s">
        <v>235</v>
      </c>
      <c r="J1" s="49" t="s">
        <v>236</v>
      </c>
      <c r="K1" s="49" t="s">
        <v>237</v>
      </c>
      <c r="L1" s="49" t="s">
        <v>238</v>
      </c>
      <c r="M1" s="49" t="s">
        <v>239</v>
      </c>
      <c r="N1" s="49" t="s">
        <v>240</v>
      </c>
      <c r="O1" s="49" t="s">
        <v>241</v>
      </c>
      <c r="P1" s="49" t="s">
        <v>242</v>
      </c>
      <c r="Q1" s="49" t="s">
        <v>243</v>
      </c>
      <c r="R1" s="49" t="s">
        <v>244</v>
      </c>
      <c r="S1" s="49" t="s">
        <v>245</v>
      </c>
      <c r="T1" s="49" t="s">
        <v>246</v>
      </c>
      <c r="U1" s="49" t="s">
        <v>247</v>
      </c>
      <c r="V1" s="49" t="s">
        <v>248</v>
      </c>
      <c r="W1" s="49" t="s">
        <v>249</v>
      </c>
      <c r="X1" s="49" t="s">
        <v>250</v>
      </c>
      <c r="Y1" s="49" t="s">
        <v>251</v>
      </c>
      <c r="Z1" s="49" t="s">
        <v>252</v>
      </c>
      <c r="AA1" s="49" t="s">
        <v>253</v>
      </c>
      <c r="AB1" s="49" t="s">
        <v>254</v>
      </c>
      <c r="AC1" s="49" t="s">
        <v>255</v>
      </c>
      <c r="AD1" s="49" t="s">
        <v>256</v>
      </c>
      <c r="AE1" s="49" t="s">
        <v>257</v>
      </c>
      <c r="AF1" s="49" t="s">
        <v>257</v>
      </c>
    </row>
    <row r="2" spans="1:32" ht="17.25" customHeight="1">
      <c r="A2" s="57" t="str">
        <f>N2</f>
        <v>MÁQUINAS E EQUIPAMENTOS C/ RESTRIÇÃO</v>
      </c>
      <c r="B2" s="69" t="str">
        <f>VLOOKUP(A2,'De Para'!$C$3:$D$195,2,0)</f>
        <v>FORNECEDORES</v>
      </c>
      <c r="C2" s="83">
        <f t="shared" ref="C2:C65" si="0">MONTH(AC2)</f>
        <v>6</v>
      </c>
      <c r="D2" s="50" t="s">
        <v>258</v>
      </c>
      <c r="E2" s="50" t="s">
        <v>410</v>
      </c>
      <c r="F2" s="51">
        <v>44006</v>
      </c>
      <c r="G2" s="50" t="s">
        <v>278</v>
      </c>
      <c r="H2" s="52">
        <v>100</v>
      </c>
      <c r="I2" s="50" t="s">
        <v>675</v>
      </c>
      <c r="J2" s="50" t="s">
        <v>409</v>
      </c>
      <c r="K2" s="50" t="s">
        <v>410</v>
      </c>
      <c r="L2" s="50" t="s">
        <v>381</v>
      </c>
      <c r="M2" s="52">
        <v>149042</v>
      </c>
      <c r="N2" s="50" t="s">
        <v>382</v>
      </c>
      <c r="O2" s="53" t="s">
        <v>676</v>
      </c>
      <c r="P2" s="55">
        <v>-33560</v>
      </c>
      <c r="Q2" s="52">
        <v>6</v>
      </c>
      <c r="R2" s="50" t="s">
        <v>677</v>
      </c>
      <c r="S2" s="52">
        <v>2020</v>
      </c>
      <c r="T2" s="50" t="s">
        <v>678</v>
      </c>
      <c r="U2" s="50" t="s">
        <v>263</v>
      </c>
      <c r="V2" s="50" t="s">
        <v>383</v>
      </c>
      <c r="W2" s="50" t="s">
        <v>384</v>
      </c>
      <c r="X2" s="52">
        <v>1</v>
      </c>
      <c r="Y2" s="52">
        <v>119710</v>
      </c>
      <c r="Z2" s="50" t="s">
        <v>266</v>
      </c>
      <c r="AA2" s="52">
        <v>1</v>
      </c>
      <c r="AB2" s="52">
        <v>0</v>
      </c>
      <c r="AC2" s="51">
        <v>44006</v>
      </c>
      <c r="AD2" s="51">
        <v>44012</v>
      </c>
      <c r="AE2" s="50" t="s">
        <v>670</v>
      </c>
      <c r="AF2" s="50" t="s">
        <v>670</v>
      </c>
    </row>
    <row r="3" spans="1:32" ht="17.25" customHeight="1">
      <c r="A3" s="57" t="str">
        <f t="shared" ref="A3:A66" si="1">N3</f>
        <v>MÁQUINAS E EQUIPAMENTOS C/ RESTRIÇÃO</v>
      </c>
      <c r="B3" s="69" t="str">
        <f>VLOOKUP(A3,'De Para'!$C$3:$D$195,2,0)</f>
        <v>FORNECEDORES</v>
      </c>
      <c r="C3" s="83">
        <f t="shared" si="0"/>
        <v>6</v>
      </c>
      <c r="D3" s="50" t="s">
        <v>258</v>
      </c>
      <c r="E3" s="50" t="s">
        <v>410</v>
      </c>
      <c r="F3" s="51">
        <v>44006</v>
      </c>
      <c r="G3" s="50" t="s">
        <v>278</v>
      </c>
      <c r="H3" s="52">
        <v>100</v>
      </c>
      <c r="I3" s="86" t="s">
        <v>675</v>
      </c>
      <c r="J3" s="50" t="s">
        <v>409</v>
      </c>
      <c r="K3" s="50" t="s">
        <v>410</v>
      </c>
      <c r="L3" s="50" t="s">
        <v>381</v>
      </c>
      <c r="M3" s="52">
        <v>149043</v>
      </c>
      <c r="N3" s="50" t="s">
        <v>382</v>
      </c>
      <c r="O3" s="53" t="s">
        <v>676</v>
      </c>
      <c r="P3" s="55">
        <v>-93880</v>
      </c>
      <c r="Q3" s="52">
        <v>6</v>
      </c>
      <c r="R3" s="50" t="s">
        <v>679</v>
      </c>
      <c r="S3" s="52">
        <v>2020</v>
      </c>
      <c r="T3" s="50" t="s">
        <v>680</v>
      </c>
      <c r="U3" s="50" t="s">
        <v>263</v>
      </c>
      <c r="V3" s="50" t="s">
        <v>383</v>
      </c>
      <c r="W3" s="50" t="s">
        <v>384</v>
      </c>
      <c r="X3" s="52">
        <v>1</v>
      </c>
      <c r="Y3" s="52">
        <v>119713</v>
      </c>
      <c r="Z3" s="50" t="s">
        <v>266</v>
      </c>
      <c r="AA3" s="52">
        <v>1</v>
      </c>
      <c r="AB3" s="52">
        <v>0</v>
      </c>
      <c r="AC3" s="51">
        <v>44006</v>
      </c>
      <c r="AD3" s="51">
        <v>44012</v>
      </c>
      <c r="AE3" s="50" t="s">
        <v>670</v>
      </c>
      <c r="AF3" s="50" t="s">
        <v>670</v>
      </c>
    </row>
    <row r="4" spans="1:32" ht="17.25" customHeight="1">
      <c r="A4" s="57" t="str">
        <f t="shared" si="1"/>
        <v>MÁQUINAS E EQUIPAMENTOS C/ RESTRIÇÃO</v>
      </c>
      <c r="B4" s="69" t="str">
        <f>VLOOKUP(A4,'De Para'!$C$3:$D$195,2,0)</f>
        <v>FORNECEDORES</v>
      </c>
      <c r="C4" s="83">
        <f t="shared" si="0"/>
        <v>6</v>
      </c>
      <c r="D4" s="50" t="s">
        <v>258</v>
      </c>
      <c r="E4" s="50" t="s">
        <v>410</v>
      </c>
      <c r="F4" s="51">
        <v>44006</v>
      </c>
      <c r="G4" s="50" t="s">
        <v>278</v>
      </c>
      <c r="H4" s="52">
        <v>100</v>
      </c>
      <c r="I4" s="86" t="s">
        <v>675</v>
      </c>
      <c r="J4" s="50" t="s">
        <v>409</v>
      </c>
      <c r="K4" s="50" t="s">
        <v>410</v>
      </c>
      <c r="L4" s="50" t="s">
        <v>381</v>
      </c>
      <c r="M4" s="52">
        <v>149044</v>
      </c>
      <c r="N4" s="50" t="s">
        <v>382</v>
      </c>
      <c r="O4" s="53" t="s">
        <v>676</v>
      </c>
      <c r="P4" s="55">
        <v>-11160</v>
      </c>
      <c r="Q4" s="52">
        <v>6</v>
      </c>
      <c r="R4" s="50" t="s">
        <v>681</v>
      </c>
      <c r="S4" s="52">
        <v>2020</v>
      </c>
      <c r="T4" s="50" t="s">
        <v>682</v>
      </c>
      <c r="U4" s="50" t="s">
        <v>263</v>
      </c>
      <c r="V4" s="50" t="s">
        <v>383</v>
      </c>
      <c r="W4" s="50" t="s">
        <v>384</v>
      </c>
      <c r="X4" s="52">
        <v>1</v>
      </c>
      <c r="Y4" s="52">
        <v>119715</v>
      </c>
      <c r="Z4" s="50" t="s">
        <v>266</v>
      </c>
      <c r="AA4" s="52">
        <v>1</v>
      </c>
      <c r="AB4" s="52">
        <v>0</v>
      </c>
      <c r="AC4" s="51">
        <v>44006</v>
      </c>
      <c r="AD4" s="51">
        <v>44012</v>
      </c>
      <c r="AE4" s="50" t="s">
        <v>670</v>
      </c>
      <c r="AF4" s="50" t="s">
        <v>670</v>
      </c>
    </row>
    <row r="5" spans="1:32" ht="17.25" customHeight="1">
      <c r="A5" s="57" t="str">
        <f t="shared" si="1"/>
        <v>SERVIÇO GRÁFICO</v>
      </c>
      <c r="B5" s="69" t="str">
        <f>VLOOKUP(A5,'De Para'!$C$3:$D$195,2,0)</f>
        <v>FORNECEDORES</v>
      </c>
      <c r="C5" s="83">
        <f t="shared" si="0"/>
        <v>6</v>
      </c>
      <c r="D5" s="50" t="s">
        <v>258</v>
      </c>
      <c r="E5" s="50" t="s">
        <v>410</v>
      </c>
      <c r="F5" s="51">
        <v>44006</v>
      </c>
      <c r="G5" s="50" t="s">
        <v>278</v>
      </c>
      <c r="H5" s="52">
        <v>100</v>
      </c>
      <c r="I5" s="86" t="s">
        <v>675</v>
      </c>
      <c r="J5" s="50" t="s">
        <v>409</v>
      </c>
      <c r="K5" s="50" t="s">
        <v>410</v>
      </c>
      <c r="L5" s="50" t="s">
        <v>474</v>
      </c>
      <c r="M5" s="52">
        <v>149045</v>
      </c>
      <c r="N5" s="50" t="s">
        <v>475</v>
      </c>
      <c r="O5" s="53" t="s">
        <v>683</v>
      </c>
      <c r="P5" s="55">
        <v>-7563</v>
      </c>
      <c r="Q5" s="52">
        <v>6</v>
      </c>
      <c r="R5" s="50" t="s">
        <v>684</v>
      </c>
      <c r="S5" s="52">
        <v>2020</v>
      </c>
      <c r="T5" s="50" t="s">
        <v>685</v>
      </c>
      <c r="U5" s="50" t="s">
        <v>263</v>
      </c>
      <c r="V5" s="50" t="s">
        <v>288</v>
      </c>
      <c r="W5" s="50" t="s">
        <v>289</v>
      </c>
      <c r="X5" s="52">
        <v>1</v>
      </c>
      <c r="Y5" s="52">
        <v>119720</v>
      </c>
      <c r="Z5" s="50" t="s">
        <v>266</v>
      </c>
      <c r="AA5" s="52">
        <v>1</v>
      </c>
      <c r="AB5" s="52">
        <v>0</v>
      </c>
      <c r="AC5" s="51">
        <v>44006</v>
      </c>
      <c r="AD5" s="51">
        <v>44012</v>
      </c>
      <c r="AE5" s="50" t="s">
        <v>670</v>
      </c>
      <c r="AF5" s="50" t="s">
        <v>673</v>
      </c>
    </row>
    <row r="6" spans="1:32" ht="17.25" customHeight="1">
      <c r="A6" s="57" t="str">
        <f t="shared" si="1"/>
        <v>SERVIÇO MANUTENÇÃO MÁQ E EQUI</v>
      </c>
      <c r="B6" s="69" t="str">
        <f>VLOOKUP(A6,'De Para'!$C$3:$D$195,2,0)</f>
        <v>FORNECEDORES</v>
      </c>
      <c r="C6" s="83">
        <f t="shared" si="0"/>
        <v>6</v>
      </c>
      <c r="D6" s="50" t="s">
        <v>258</v>
      </c>
      <c r="E6" s="50" t="s">
        <v>410</v>
      </c>
      <c r="F6" s="51">
        <v>44006</v>
      </c>
      <c r="G6" s="50" t="s">
        <v>278</v>
      </c>
      <c r="H6" s="52">
        <v>100</v>
      </c>
      <c r="I6" s="86" t="s">
        <v>675</v>
      </c>
      <c r="J6" s="50" t="s">
        <v>409</v>
      </c>
      <c r="K6" s="50" t="s">
        <v>410</v>
      </c>
      <c r="L6" s="50" t="s">
        <v>486</v>
      </c>
      <c r="M6" s="52">
        <v>149046</v>
      </c>
      <c r="N6" s="50" t="s">
        <v>487</v>
      </c>
      <c r="O6" s="53" t="s">
        <v>686</v>
      </c>
      <c r="P6" s="55">
        <v>-56310</v>
      </c>
      <c r="Q6" s="52">
        <v>6</v>
      </c>
      <c r="R6" s="50" t="s">
        <v>687</v>
      </c>
      <c r="S6" s="52">
        <v>2020</v>
      </c>
      <c r="T6" s="50" t="s">
        <v>688</v>
      </c>
      <c r="U6" s="50" t="s">
        <v>263</v>
      </c>
      <c r="V6" s="50" t="s">
        <v>288</v>
      </c>
      <c r="W6" s="50" t="s">
        <v>289</v>
      </c>
      <c r="X6" s="52">
        <v>1</v>
      </c>
      <c r="Y6" s="52">
        <v>119703</v>
      </c>
      <c r="Z6" s="50" t="s">
        <v>266</v>
      </c>
      <c r="AA6" s="52">
        <v>1</v>
      </c>
      <c r="AB6" s="52">
        <v>0</v>
      </c>
      <c r="AC6" s="51">
        <v>44006</v>
      </c>
      <c r="AD6" s="51">
        <v>44012</v>
      </c>
      <c r="AE6" s="50" t="s">
        <v>670</v>
      </c>
      <c r="AF6" s="50" t="s">
        <v>673</v>
      </c>
    </row>
    <row r="7" spans="1:32" ht="17.25" customHeight="1">
      <c r="A7" s="57" t="str">
        <f t="shared" si="1"/>
        <v>APLICAÇÃO / RESGATE DE APLICAÇÃO</v>
      </c>
      <c r="B7" s="69" t="str">
        <f>VLOOKUP(A7,'De Para'!$C$3:$D$195,2,0)</f>
        <v>RECEBÍVEIS NAO CORRENTES</v>
      </c>
      <c r="C7" s="83">
        <f t="shared" si="0"/>
        <v>6</v>
      </c>
      <c r="D7" s="50" t="s">
        <v>258</v>
      </c>
      <c r="E7" s="50" t="s">
        <v>410</v>
      </c>
      <c r="F7" s="51">
        <v>44006</v>
      </c>
      <c r="G7" s="50" t="s">
        <v>259</v>
      </c>
      <c r="H7" s="52">
        <v>100</v>
      </c>
      <c r="I7" s="86" t="s">
        <v>675</v>
      </c>
      <c r="J7" s="50" t="s">
        <v>409</v>
      </c>
      <c r="K7" s="50" t="s">
        <v>410</v>
      </c>
      <c r="L7" s="50" t="s">
        <v>260</v>
      </c>
      <c r="M7" s="52">
        <v>149049</v>
      </c>
      <c r="N7" s="50" t="s">
        <v>261</v>
      </c>
      <c r="O7" s="53"/>
      <c r="P7" s="55">
        <v>-75839</v>
      </c>
      <c r="Q7" s="52">
        <v>6</v>
      </c>
      <c r="R7" s="50" t="s">
        <v>262</v>
      </c>
      <c r="S7" s="52">
        <v>2020</v>
      </c>
      <c r="T7" s="50" t="s">
        <v>689</v>
      </c>
      <c r="U7" s="50" t="s">
        <v>263</v>
      </c>
      <c r="V7" s="50" t="s">
        <v>264</v>
      </c>
      <c r="W7" s="50" t="s">
        <v>265</v>
      </c>
      <c r="X7" s="52">
        <v>1</v>
      </c>
      <c r="Y7" s="52"/>
      <c r="Z7" s="50" t="s">
        <v>266</v>
      </c>
      <c r="AA7" s="52">
        <v>1</v>
      </c>
      <c r="AB7" s="52">
        <v>1</v>
      </c>
      <c r="AC7" s="51">
        <v>44006</v>
      </c>
      <c r="AD7" s="51">
        <v>44012</v>
      </c>
      <c r="AE7" s="50" t="s">
        <v>670</v>
      </c>
      <c r="AF7" s="50" t="s">
        <v>673</v>
      </c>
    </row>
    <row r="8" spans="1:32" ht="17.25" customHeight="1">
      <c r="A8" s="57" t="str">
        <f t="shared" si="1"/>
        <v>APLICAÇÃO / RESGATE DE APLICAÇÃO</v>
      </c>
      <c r="B8" s="69" t="str">
        <f>VLOOKUP(A8,'De Para'!$C$3:$D$195,2,0)</f>
        <v>RECEBÍVEIS NAO CORRENTES</v>
      </c>
      <c r="C8" s="83">
        <f t="shared" si="0"/>
        <v>6</v>
      </c>
      <c r="D8" s="50" t="s">
        <v>258</v>
      </c>
      <c r="E8" s="50" t="s">
        <v>410</v>
      </c>
      <c r="F8" s="51">
        <v>44006</v>
      </c>
      <c r="G8" s="50" t="s">
        <v>624</v>
      </c>
      <c r="H8" s="52">
        <v>100</v>
      </c>
      <c r="I8" s="86" t="s">
        <v>690</v>
      </c>
      <c r="J8" s="50" t="s">
        <v>409</v>
      </c>
      <c r="K8" s="50" t="s">
        <v>410</v>
      </c>
      <c r="L8" s="50" t="s">
        <v>260</v>
      </c>
      <c r="M8" s="52">
        <v>149050</v>
      </c>
      <c r="N8" s="50" t="s">
        <v>261</v>
      </c>
      <c r="O8" s="53"/>
      <c r="P8" s="55">
        <v>75839</v>
      </c>
      <c r="Q8" s="52">
        <v>6</v>
      </c>
      <c r="R8" s="50" t="s">
        <v>262</v>
      </c>
      <c r="S8" s="52">
        <v>2020</v>
      </c>
      <c r="T8" s="50" t="s">
        <v>689</v>
      </c>
      <c r="U8" s="50" t="s">
        <v>263</v>
      </c>
      <c r="V8" s="50" t="s">
        <v>264</v>
      </c>
      <c r="W8" s="50" t="s">
        <v>265</v>
      </c>
      <c r="X8" s="52">
        <v>1</v>
      </c>
      <c r="Y8" s="52"/>
      <c r="Z8" s="50" t="s">
        <v>266</v>
      </c>
      <c r="AA8" s="52">
        <v>1</v>
      </c>
      <c r="AB8" s="52">
        <v>0</v>
      </c>
      <c r="AC8" s="51">
        <v>44006</v>
      </c>
      <c r="AD8" s="51">
        <v>44012</v>
      </c>
      <c r="AE8" s="50" t="s">
        <v>671</v>
      </c>
      <c r="AF8" s="50" t="s">
        <v>673</v>
      </c>
    </row>
    <row r="9" spans="1:32" ht="17.25" customHeight="1">
      <c r="A9" s="57" t="str">
        <f t="shared" si="1"/>
        <v>ADIANTAMENTO FORNECEDORES (Não usar)</v>
      </c>
      <c r="B9" s="69" t="str">
        <f>VLOOKUP(A9,'De Para'!$C$3:$D$195,2,0)</f>
        <v>FORNECEDORES</v>
      </c>
      <c r="C9" s="83">
        <f t="shared" si="0"/>
        <v>6</v>
      </c>
      <c r="D9" s="50" t="s">
        <v>258</v>
      </c>
      <c r="E9" s="50" t="s">
        <v>410</v>
      </c>
      <c r="F9" s="51">
        <v>44007</v>
      </c>
      <c r="G9" s="50" t="s">
        <v>278</v>
      </c>
      <c r="H9" s="52">
        <v>100</v>
      </c>
      <c r="I9" s="86" t="s">
        <v>675</v>
      </c>
      <c r="J9" s="50" t="s">
        <v>409</v>
      </c>
      <c r="K9" s="50" t="s">
        <v>410</v>
      </c>
      <c r="L9" s="50" t="s">
        <v>406</v>
      </c>
      <c r="M9" s="52">
        <v>149051</v>
      </c>
      <c r="N9" s="50" t="s">
        <v>407</v>
      </c>
      <c r="O9" s="53" t="s">
        <v>691</v>
      </c>
      <c r="P9" s="55">
        <v>-30110.799999999999</v>
      </c>
      <c r="Q9" s="52">
        <v>6</v>
      </c>
      <c r="R9" s="50" t="s">
        <v>692</v>
      </c>
      <c r="S9" s="52">
        <v>2020</v>
      </c>
      <c r="T9" s="50" t="s">
        <v>693</v>
      </c>
      <c r="U9" s="50" t="s">
        <v>263</v>
      </c>
      <c r="V9" s="50" t="s">
        <v>355</v>
      </c>
      <c r="W9" s="50" t="s">
        <v>408</v>
      </c>
      <c r="X9" s="52">
        <v>1</v>
      </c>
      <c r="Y9" s="52">
        <v>120487</v>
      </c>
      <c r="Z9" s="50" t="s">
        <v>266</v>
      </c>
      <c r="AA9" s="52">
        <v>1</v>
      </c>
      <c r="AB9" s="52">
        <v>0</v>
      </c>
      <c r="AC9" s="51">
        <v>44007</v>
      </c>
      <c r="AD9" s="51">
        <v>44012</v>
      </c>
      <c r="AE9" s="50" t="s">
        <v>670</v>
      </c>
      <c r="AF9" s="50" t="s">
        <v>673</v>
      </c>
    </row>
    <row r="10" spans="1:32" ht="17.25" customHeight="1">
      <c r="A10" s="57" t="str">
        <f t="shared" si="1"/>
        <v>TARIFAS BANCÁRIAS</v>
      </c>
      <c r="B10" s="69" t="str">
        <f>VLOOKUP(A10,'De Para'!$C$3:$D$195,2,0)</f>
        <v>PAGAMENTO DE IMPOSTOS E TAXAS</v>
      </c>
      <c r="C10" s="83">
        <f t="shared" si="0"/>
        <v>6</v>
      </c>
      <c r="D10" s="50" t="s">
        <v>258</v>
      </c>
      <c r="E10" s="50" t="s">
        <v>410</v>
      </c>
      <c r="F10" s="51">
        <v>44007</v>
      </c>
      <c r="G10" s="50" t="s">
        <v>378</v>
      </c>
      <c r="H10" s="52">
        <v>100</v>
      </c>
      <c r="I10" s="86" t="s">
        <v>675</v>
      </c>
      <c r="J10" s="50" t="s">
        <v>409</v>
      </c>
      <c r="K10" s="50" t="s">
        <v>410</v>
      </c>
      <c r="L10" s="50" t="s">
        <v>548</v>
      </c>
      <c r="M10" s="52">
        <v>149053</v>
      </c>
      <c r="N10" s="50" t="s">
        <v>549</v>
      </c>
      <c r="O10" s="53"/>
      <c r="P10" s="55">
        <v>-5.3</v>
      </c>
      <c r="Q10" s="52">
        <v>6</v>
      </c>
      <c r="R10" s="50" t="s">
        <v>275</v>
      </c>
      <c r="S10" s="52">
        <v>2020</v>
      </c>
      <c r="T10" s="50" t="s">
        <v>550</v>
      </c>
      <c r="U10" s="50" t="s">
        <v>263</v>
      </c>
      <c r="V10" s="50" t="s">
        <v>276</v>
      </c>
      <c r="W10" s="50" t="s">
        <v>429</v>
      </c>
      <c r="X10" s="52">
        <v>1</v>
      </c>
      <c r="Y10" s="52"/>
      <c r="Z10" s="50" t="s">
        <v>266</v>
      </c>
      <c r="AA10" s="52">
        <v>1</v>
      </c>
      <c r="AB10" s="52">
        <v>1</v>
      </c>
      <c r="AC10" s="51">
        <v>44007</v>
      </c>
      <c r="AD10" s="51">
        <v>44012</v>
      </c>
      <c r="AE10" s="50" t="s">
        <v>670</v>
      </c>
      <c r="AF10" s="50" t="s">
        <v>670</v>
      </c>
    </row>
    <row r="11" spans="1:32" ht="17.25" customHeight="1">
      <c r="A11" s="57" t="str">
        <f t="shared" si="1"/>
        <v>APLICAÇÃO / RESGATE DE APLICAÇÃO</v>
      </c>
      <c r="B11" s="69" t="str">
        <f>VLOOKUP(A11,'De Para'!$C$3:$D$195,2,0)</f>
        <v>RECEBÍVEIS NAO CORRENTES</v>
      </c>
      <c r="C11" s="83">
        <f t="shared" si="0"/>
        <v>6</v>
      </c>
      <c r="D11" s="50" t="s">
        <v>258</v>
      </c>
      <c r="E11" s="50" t="s">
        <v>410</v>
      </c>
      <c r="F11" s="51">
        <v>44007</v>
      </c>
      <c r="G11" s="50" t="s">
        <v>259</v>
      </c>
      <c r="H11" s="52">
        <v>100</v>
      </c>
      <c r="I11" s="86" t="s">
        <v>675</v>
      </c>
      <c r="J11" s="50" t="s">
        <v>409</v>
      </c>
      <c r="K11" s="50" t="s">
        <v>410</v>
      </c>
      <c r="L11" s="50" t="s">
        <v>260</v>
      </c>
      <c r="M11" s="52">
        <v>149054</v>
      </c>
      <c r="N11" s="50" t="s">
        <v>261</v>
      </c>
      <c r="O11" s="53"/>
      <c r="P11" s="55">
        <v>-11684214.130000001</v>
      </c>
      <c r="Q11" s="52">
        <v>6</v>
      </c>
      <c r="R11" s="50" t="s">
        <v>262</v>
      </c>
      <c r="S11" s="52">
        <v>2020</v>
      </c>
      <c r="T11" s="50" t="s">
        <v>637</v>
      </c>
      <c r="U11" s="50" t="s">
        <v>263</v>
      </c>
      <c r="V11" s="50" t="s">
        <v>264</v>
      </c>
      <c r="W11" s="50" t="s">
        <v>265</v>
      </c>
      <c r="X11" s="52">
        <v>1</v>
      </c>
      <c r="Y11" s="52"/>
      <c r="Z11" s="50" t="s">
        <v>266</v>
      </c>
      <c r="AA11" s="52">
        <v>1</v>
      </c>
      <c r="AB11" s="52">
        <v>1</v>
      </c>
      <c r="AC11" s="51">
        <v>44007</v>
      </c>
      <c r="AD11" s="51">
        <v>44012</v>
      </c>
      <c r="AE11" s="50" t="s">
        <v>670</v>
      </c>
      <c r="AF11" s="50" t="s">
        <v>670</v>
      </c>
    </row>
    <row r="12" spans="1:32" ht="17.25" customHeight="1">
      <c r="A12" s="57" t="str">
        <f t="shared" si="1"/>
        <v>APLICAÇÃO / RESGATE DE APLICAÇÃO</v>
      </c>
      <c r="B12" s="69" t="str">
        <f>VLOOKUP(A12,'De Para'!$C$3:$D$195,2,0)</f>
        <v>RECEBÍVEIS NAO CORRENTES</v>
      </c>
      <c r="C12" s="83">
        <f t="shared" si="0"/>
        <v>6</v>
      </c>
      <c r="D12" s="50" t="s">
        <v>258</v>
      </c>
      <c r="E12" s="50" t="s">
        <v>410</v>
      </c>
      <c r="F12" s="51">
        <v>44007</v>
      </c>
      <c r="G12" s="50" t="s">
        <v>624</v>
      </c>
      <c r="H12" s="52">
        <v>100</v>
      </c>
      <c r="I12" s="86" t="s">
        <v>690</v>
      </c>
      <c r="J12" s="50" t="s">
        <v>409</v>
      </c>
      <c r="K12" s="50" t="s">
        <v>410</v>
      </c>
      <c r="L12" s="50" t="s">
        <v>260</v>
      </c>
      <c r="M12" s="52">
        <v>149055</v>
      </c>
      <c r="N12" s="50" t="s">
        <v>261</v>
      </c>
      <c r="O12" s="53"/>
      <c r="P12" s="55">
        <v>11684214.130000001</v>
      </c>
      <c r="Q12" s="52">
        <v>6</v>
      </c>
      <c r="R12" s="50" t="s">
        <v>262</v>
      </c>
      <c r="S12" s="52">
        <v>2020</v>
      </c>
      <c r="T12" s="50" t="s">
        <v>637</v>
      </c>
      <c r="U12" s="50" t="s">
        <v>263</v>
      </c>
      <c r="V12" s="50" t="s">
        <v>264</v>
      </c>
      <c r="W12" s="50" t="s">
        <v>265</v>
      </c>
      <c r="X12" s="52">
        <v>1</v>
      </c>
      <c r="Y12" s="52"/>
      <c r="Z12" s="50" t="s">
        <v>266</v>
      </c>
      <c r="AA12" s="52">
        <v>1</v>
      </c>
      <c r="AB12" s="52">
        <v>0</v>
      </c>
      <c r="AC12" s="51">
        <v>44007</v>
      </c>
      <c r="AD12" s="51">
        <v>44012</v>
      </c>
      <c r="AE12" s="50" t="s">
        <v>671</v>
      </c>
      <c r="AF12" s="50" t="s">
        <v>670</v>
      </c>
    </row>
    <row r="13" spans="1:32" ht="17.25" customHeight="1">
      <c r="A13" s="57" t="str">
        <f t="shared" si="1"/>
        <v>EST. MATERIAIS DE EXPEDIENTE C/ RESTRICAO</v>
      </c>
      <c r="B13" s="69" t="str">
        <f>VLOOKUP(A13,'De Para'!$C$3:$D$195,2,0)</f>
        <v>FORNECEDORES</v>
      </c>
      <c r="C13" s="83">
        <f t="shared" si="0"/>
        <v>6</v>
      </c>
      <c r="D13" s="50" t="s">
        <v>258</v>
      </c>
      <c r="E13" s="50" t="s">
        <v>410</v>
      </c>
      <c r="F13" s="51">
        <v>44008</v>
      </c>
      <c r="G13" s="50" t="s">
        <v>278</v>
      </c>
      <c r="H13" s="52">
        <v>100</v>
      </c>
      <c r="I13" s="86" t="s">
        <v>675</v>
      </c>
      <c r="J13" s="50" t="s">
        <v>409</v>
      </c>
      <c r="K13" s="50" t="s">
        <v>410</v>
      </c>
      <c r="L13" s="50" t="s">
        <v>470</v>
      </c>
      <c r="M13" s="52">
        <v>149068</v>
      </c>
      <c r="N13" s="50" t="s">
        <v>471</v>
      </c>
      <c r="O13" s="53" t="s">
        <v>694</v>
      </c>
      <c r="P13" s="55">
        <v>-3132</v>
      </c>
      <c r="Q13" s="52">
        <v>6</v>
      </c>
      <c r="R13" s="50" t="s">
        <v>695</v>
      </c>
      <c r="S13" s="52">
        <v>2020</v>
      </c>
      <c r="T13" s="50" t="s">
        <v>696</v>
      </c>
      <c r="U13" s="50" t="s">
        <v>263</v>
      </c>
      <c r="V13" s="50" t="s">
        <v>303</v>
      </c>
      <c r="W13" s="50" t="s">
        <v>351</v>
      </c>
      <c r="X13" s="52">
        <v>1</v>
      </c>
      <c r="Y13" s="52">
        <v>120042</v>
      </c>
      <c r="Z13" s="50" t="s">
        <v>266</v>
      </c>
      <c r="AA13" s="52">
        <v>1</v>
      </c>
      <c r="AB13" s="52">
        <v>0</v>
      </c>
      <c r="AC13" s="51">
        <v>44008</v>
      </c>
      <c r="AD13" s="51">
        <v>44012</v>
      </c>
      <c r="AE13" s="50" t="s">
        <v>670</v>
      </c>
      <c r="AF13" s="50" t="s">
        <v>670</v>
      </c>
    </row>
    <row r="14" spans="1:32" ht="17.25" customHeight="1">
      <c r="A14" s="57" t="str">
        <f t="shared" si="1"/>
        <v>ADIANTAMENTO FORNECEDORES (Não usar)</v>
      </c>
      <c r="B14" s="69" t="str">
        <f>VLOOKUP(A14,'De Para'!$C$3:$D$195,2,0)</f>
        <v>FORNECEDORES</v>
      </c>
      <c r="C14" s="83">
        <f t="shared" si="0"/>
        <v>6</v>
      </c>
      <c r="D14" s="50" t="s">
        <v>258</v>
      </c>
      <c r="E14" s="50" t="s">
        <v>410</v>
      </c>
      <c r="F14" s="51">
        <v>44008</v>
      </c>
      <c r="G14" s="50" t="s">
        <v>278</v>
      </c>
      <c r="H14" s="52">
        <v>100</v>
      </c>
      <c r="I14" s="86" t="s">
        <v>675</v>
      </c>
      <c r="J14" s="50" t="s">
        <v>409</v>
      </c>
      <c r="K14" s="50" t="s">
        <v>410</v>
      </c>
      <c r="L14" s="50" t="s">
        <v>406</v>
      </c>
      <c r="M14" s="52">
        <v>149069</v>
      </c>
      <c r="N14" s="50" t="s">
        <v>407</v>
      </c>
      <c r="O14" s="53" t="s">
        <v>691</v>
      </c>
      <c r="P14" s="55">
        <v>-30110.799999999999</v>
      </c>
      <c r="Q14" s="52">
        <v>6</v>
      </c>
      <c r="R14" s="50" t="s">
        <v>697</v>
      </c>
      <c r="S14" s="52">
        <v>2020</v>
      </c>
      <c r="T14" s="50" t="s">
        <v>698</v>
      </c>
      <c r="U14" s="50" t="s">
        <v>263</v>
      </c>
      <c r="V14" s="50" t="s">
        <v>355</v>
      </c>
      <c r="W14" s="50" t="s">
        <v>408</v>
      </c>
      <c r="X14" s="52">
        <v>1</v>
      </c>
      <c r="Y14" s="52">
        <v>120489</v>
      </c>
      <c r="Z14" s="50" t="s">
        <v>266</v>
      </c>
      <c r="AA14" s="52">
        <v>1</v>
      </c>
      <c r="AB14" s="52">
        <v>0</v>
      </c>
      <c r="AC14" s="51">
        <v>44008</v>
      </c>
      <c r="AD14" s="51">
        <v>44012</v>
      </c>
      <c r="AE14" s="50" t="s">
        <v>670</v>
      </c>
      <c r="AF14" s="50" t="s">
        <v>670</v>
      </c>
    </row>
    <row r="15" spans="1:32" ht="17.25" customHeight="1">
      <c r="A15" s="57" t="str">
        <f t="shared" si="1"/>
        <v>ADIANTAMENTO FORNECEDORES (Não usar)</v>
      </c>
      <c r="B15" s="69" t="str">
        <f>VLOOKUP(A15,'De Para'!$C$3:$D$195,2,0)</f>
        <v>FORNECEDORES</v>
      </c>
      <c r="C15" s="83">
        <f t="shared" si="0"/>
        <v>6</v>
      </c>
      <c r="D15" s="50" t="s">
        <v>258</v>
      </c>
      <c r="E15" s="50" t="s">
        <v>410</v>
      </c>
      <c r="F15" s="51">
        <v>44008</v>
      </c>
      <c r="G15" s="50" t="s">
        <v>278</v>
      </c>
      <c r="H15" s="52">
        <v>100</v>
      </c>
      <c r="I15" s="86" t="s">
        <v>675</v>
      </c>
      <c r="J15" s="50" t="s">
        <v>409</v>
      </c>
      <c r="K15" s="50" t="s">
        <v>410</v>
      </c>
      <c r="L15" s="50" t="s">
        <v>406</v>
      </c>
      <c r="M15" s="52">
        <v>149070</v>
      </c>
      <c r="N15" s="50" t="s">
        <v>407</v>
      </c>
      <c r="O15" s="53" t="s">
        <v>691</v>
      </c>
      <c r="P15" s="72">
        <v>-30110.799999999999</v>
      </c>
      <c r="Q15" s="52">
        <v>6</v>
      </c>
      <c r="R15" s="50" t="s">
        <v>699</v>
      </c>
      <c r="S15" s="52">
        <v>2020</v>
      </c>
      <c r="T15" s="50" t="s">
        <v>700</v>
      </c>
      <c r="U15" s="50" t="s">
        <v>263</v>
      </c>
      <c r="V15" s="50" t="s">
        <v>355</v>
      </c>
      <c r="W15" s="50" t="s">
        <v>408</v>
      </c>
      <c r="X15" s="52">
        <v>1</v>
      </c>
      <c r="Y15" s="52">
        <v>120490</v>
      </c>
      <c r="Z15" s="50" t="s">
        <v>266</v>
      </c>
      <c r="AA15" s="52">
        <v>1</v>
      </c>
      <c r="AB15" s="52">
        <v>0</v>
      </c>
      <c r="AC15" s="51">
        <v>44008</v>
      </c>
      <c r="AD15" s="51">
        <v>44012</v>
      </c>
      <c r="AE15" s="50" t="s">
        <v>670</v>
      </c>
      <c r="AF15" s="50" t="s">
        <v>670</v>
      </c>
    </row>
    <row r="16" spans="1:32" ht="17.25" customHeight="1">
      <c r="A16" s="57" t="str">
        <f t="shared" si="1"/>
        <v>TARIFAS BANCÁRIAS</v>
      </c>
      <c r="B16" s="69" t="str">
        <f>VLOOKUP(A16,'De Para'!$C$3:$D$195,2,0)</f>
        <v>PAGAMENTO DE IMPOSTOS E TAXAS</v>
      </c>
      <c r="C16" s="83">
        <f t="shared" si="0"/>
        <v>6</v>
      </c>
      <c r="D16" s="50" t="s">
        <v>258</v>
      </c>
      <c r="E16" s="50" t="s">
        <v>410</v>
      </c>
      <c r="F16" s="51">
        <v>44008</v>
      </c>
      <c r="G16" s="50" t="s">
        <v>378</v>
      </c>
      <c r="H16" s="52">
        <v>100</v>
      </c>
      <c r="I16" s="86" t="s">
        <v>675</v>
      </c>
      <c r="J16" s="50" t="s">
        <v>409</v>
      </c>
      <c r="K16" s="50" t="s">
        <v>410</v>
      </c>
      <c r="L16" s="50" t="s">
        <v>548</v>
      </c>
      <c r="M16" s="52">
        <v>149072</v>
      </c>
      <c r="N16" s="50" t="s">
        <v>549</v>
      </c>
      <c r="O16" s="53"/>
      <c r="P16" s="55">
        <v>-15.9</v>
      </c>
      <c r="Q16" s="52">
        <v>6</v>
      </c>
      <c r="R16" s="50" t="s">
        <v>275</v>
      </c>
      <c r="S16" s="52">
        <v>2020</v>
      </c>
      <c r="T16" s="50" t="s">
        <v>550</v>
      </c>
      <c r="U16" s="50" t="s">
        <v>263</v>
      </c>
      <c r="V16" s="50" t="s">
        <v>276</v>
      </c>
      <c r="W16" s="50" t="s">
        <v>429</v>
      </c>
      <c r="X16" s="52">
        <v>1</v>
      </c>
      <c r="Y16" s="52"/>
      <c r="Z16" s="50" t="s">
        <v>266</v>
      </c>
      <c r="AA16" s="52">
        <v>1</v>
      </c>
      <c r="AB16" s="52">
        <v>1</v>
      </c>
      <c r="AC16" s="51">
        <v>44008</v>
      </c>
      <c r="AD16" s="51">
        <v>44012</v>
      </c>
      <c r="AE16" s="50" t="s">
        <v>670</v>
      </c>
      <c r="AF16" s="50" t="s">
        <v>668</v>
      </c>
    </row>
    <row r="17" spans="1:32" ht="17.25" customHeight="1">
      <c r="A17" s="57" t="str">
        <f t="shared" si="1"/>
        <v>APLICAÇÃO / RESGATE DE APLICAÇÃO</v>
      </c>
      <c r="B17" s="69" t="str">
        <f>VLOOKUP(A17,'De Para'!$C$3:$D$195,2,0)</f>
        <v>RECEBÍVEIS NAO CORRENTES</v>
      </c>
      <c r="C17" s="83">
        <f t="shared" si="0"/>
        <v>6</v>
      </c>
      <c r="D17" s="50" t="s">
        <v>258</v>
      </c>
      <c r="E17" s="50" t="s">
        <v>410</v>
      </c>
      <c r="F17" s="51">
        <v>44008</v>
      </c>
      <c r="G17" s="50" t="s">
        <v>259</v>
      </c>
      <c r="H17" s="52">
        <v>100</v>
      </c>
      <c r="I17" s="86" t="s">
        <v>690</v>
      </c>
      <c r="J17" s="50" t="s">
        <v>409</v>
      </c>
      <c r="K17" s="50" t="s">
        <v>410</v>
      </c>
      <c r="L17" s="50" t="s">
        <v>260</v>
      </c>
      <c r="M17" s="52">
        <v>149074</v>
      </c>
      <c r="N17" s="50" t="s">
        <v>261</v>
      </c>
      <c r="O17" s="53"/>
      <c r="P17" s="72">
        <v>-1065750.51</v>
      </c>
      <c r="Q17" s="52">
        <v>6</v>
      </c>
      <c r="R17" s="50" t="s">
        <v>262</v>
      </c>
      <c r="S17" s="52">
        <v>2020</v>
      </c>
      <c r="T17" s="50" t="s">
        <v>271</v>
      </c>
      <c r="U17" s="50" t="s">
        <v>263</v>
      </c>
      <c r="V17" s="50" t="s">
        <v>264</v>
      </c>
      <c r="W17" s="50" t="s">
        <v>265</v>
      </c>
      <c r="X17" s="52">
        <v>1</v>
      </c>
      <c r="Y17" s="52"/>
      <c r="Z17" s="50" t="s">
        <v>266</v>
      </c>
      <c r="AA17" s="52">
        <v>1</v>
      </c>
      <c r="AB17" s="52">
        <v>1</v>
      </c>
      <c r="AC17" s="51">
        <v>44008</v>
      </c>
      <c r="AD17" s="51">
        <v>44012</v>
      </c>
      <c r="AE17" s="50" t="s">
        <v>671</v>
      </c>
      <c r="AF17" s="50" t="s">
        <v>670</v>
      </c>
    </row>
    <row r="18" spans="1:32" ht="17.25" customHeight="1">
      <c r="A18" s="57" t="str">
        <f t="shared" si="1"/>
        <v>APLICAÇÃO / RESGATE DE APLICAÇÃO</v>
      </c>
      <c r="B18" s="69" t="str">
        <f>VLOOKUP(A18,'De Para'!$C$3:$D$195,2,0)</f>
        <v>RECEBÍVEIS NAO CORRENTES</v>
      </c>
      <c r="C18" s="83">
        <f t="shared" si="0"/>
        <v>6</v>
      </c>
      <c r="D18" s="50" t="s">
        <v>258</v>
      </c>
      <c r="E18" s="50" t="s">
        <v>410</v>
      </c>
      <c r="F18" s="51">
        <v>44008</v>
      </c>
      <c r="G18" s="50" t="s">
        <v>624</v>
      </c>
      <c r="H18" s="52">
        <v>100</v>
      </c>
      <c r="I18" s="86" t="s">
        <v>675</v>
      </c>
      <c r="J18" s="50" t="s">
        <v>409</v>
      </c>
      <c r="K18" s="50" t="s">
        <v>410</v>
      </c>
      <c r="L18" s="50" t="s">
        <v>260</v>
      </c>
      <c r="M18" s="52">
        <v>149076</v>
      </c>
      <c r="N18" s="50" t="s">
        <v>261</v>
      </c>
      <c r="O18" s="53"/>
      <c r="P18" s="72">
        <v>1065750.51</v>
      </c>
      <c r="Q18" s="52">
        <v>6</v>
      </c>
      <c r="R18" s="50" t="s">
        <v>262</v>
      </c>
      <c r="S18" s="52">
        <v>2020</v>
      </c>
      <c r="T18" s="50" t="s">
        <v>271</v>
      </c>
      <c r="U18" s="50" t="s">
        <v>263</v>
      </c>
      <c r="V18" s="50" t="s">
        <v>264</v>
      </c>
      <c r="W18" s="50" t="s">
        <v>265</v>
      </c>
      <c r="X18" s="52">
        <v>1</v>
      </c>
      <c r="Y18" s="52"/>
      <c r="Z18" s="50" t="s">
        <v>266</v>
      </c>
      <c r="AA18" s="52">
        <v>1</v>
      </c>
      <c r="AB18" s="52">
        <v>0</v>
      </c>
      <c r="AC18" s="51">
        <v>44008</v>
      </c>
      <c r="AD18" s="51">
        <v>44012</v>
      </c>
      <c r="AE18" s="50" t="s">
        <v>670</v>
      </c>
      <c r="AF18" s="50" t="s">
        <v>668</v>
      </c>
    </row>
    <row r="19" spans="1:32" ht="17.25" customHeight="1">
      <c r="A19" s="57" t="str">
        <f t="shared" si="1"/>
        <v>RENDIMENTO SOBRE APLICAÇÃO FINANCEIRA</v>
      </c>
      <c r="B19" s="69" t="str">
        <f>VLOOKUP(A19,'De Para'!$C$3:$D$195,2,0)</f>
        <v>JUROS POR APLICAÇÕES</v>
      </c>
      <c r="C19" s="83">
        <f t="shared" si="0"/>
        <v>6</v>
      </c>
      <c r="D19" s="50" t="s">
        <v>258</v>
      </c>
      <c r="E19" s="50" t="s">
        <v>410</v>
      </c>
      <c r="F19" s="51">
        <v>44008</v>
      </c>
      <c r="G19" s="50" t="s">
        <v>621</v>
      </c>
      <c r="H19" s="52">
        <v>100</v>
      </c>
      <c r="I19" s="86" t="s">
        <v>675</v>
      </c>
      <c r="J19" s="50" t="s">
        <v>409</v>
      </c>
      <c r="K19" s="50" t="s">
        <v>410</v>
      </c>
      <c r="L19" s="50" t="s">
        <v>497</v>
      </c>
      <c r="M19" s="52">
        <v>149077</v>
      </c>
      <c r="N19" s="50" t="s">
        <v>498</v>
      </c>
      <c r="O19" s="53"/>
      <c r="P19" s="55">
        <v>0.04</v>
      </c>
      <c r="Q19" s="52">
        <v>6</v>
      </c>
      <c r="R19" s="50" t="s">
        <v>262</v>
      </c>
      <c r="S19" s="52">
        <v>2020</v>
      </c>
      <c r="T19" s="50" t="s">
        <v>623</v>
      </c>
      <c r="U19" s="50" t="s">
        <v>263</v>
      </c>
      <c r="V19" s="50" t="s">
        <v>276</v>
      </c>
      <c r="W19" s="50" t="s">
        <v>500</v>
      </c>
      <c r="X19" s="52">
        <v>1</v>
      </c>
      <c r="Y19" s="52"/>
      <c r="Z19" s="50" t="s">
        <v>266</v>
      </c>
      <c r="AA19" s="52">
        <v>1</v>
      </c>
      <c r="AB19" s="52">
        <v>1</v>
      </c>
      <c r="AC19" s="51">
        <v>44008</v>
      </c>
      <c r="AD19" s="51">
        <v>44012</v>
      </c>
      <c r="AE19" s="50" t="s">
        <v>670</v>
      </c>
      <c r="AF19" s="50" t="s">
        <v>670</v>
      </c>
    </row>
    <row r="20" spans="1:32" ht="17.25" customHeight="1">
      <c r="A20" s="57" t="str">
        <f t="shared" si="1"/>
        <v>EST. MATERIAIS DE MANUTENÇÃO C/ RESTRICAO</v>
      </c>
      <c r="B20" s="69" t="str">
        <f>VLOOKUP(A20,'De Para'!$C$3:$D$195,2,0)</f>
        <v>FORNECEDORES</v>
      </c>
      <c r="C20" s="83">
        <f t="shared" si="0"/>
        <v>6</v>
      </c>
      <c r="D20" s="50" t="s">
        <v>258</v>
      </c>
      <c r="E20" s="50" t="s">
        <v>410</v>
      </c>
      <c r="F20" s="51">
        <v>44011</v>
      </c>
      <c r="G20" s="50" t="s">
        <v>278</v>
      </c>
      <c r="H20" s="52">
        <v>100</v>
      </c>
      <c r="I20" s="86" t="s">
        <v>675</v>
      </c>
      <c r="J20" s="50" t="s">
        <v>409</v>
      </c>
      <c r="K20" s="50" t="s">
        <v>410</v>
      </c>
      <c r="L20" s="50" t="s">
        <v>462</v>
      </c>
      <c r="M20" s="52">
        <v>149607</v>
      </c>
      <c r="N20" s="50" t="s">
        <v>463</v>
      </c>
      <c r="O20" s="53" t="s">
        <v>701</v>
      </c>
      <c r="P20" s="55">
        <v>-45230</v>
      </c>
      <c r="Q20" s="52">
        <v>6</v>
      </c>
      <c r="R20" s="50" t="s">
        <v>702</v>
      </c>
      <c r="S20" s="52">
        <v>2020</v>
      </c>
      <c r="T20" s="50" t="s">
        <v>703</v>
      </c>
      <c r="U20" s="50" t="s">
        <v>263</v>
      </c>
      <c r="V20" s="50" t="s">
        <v>303</v>
      </c>
      <c r="W20" s="50" t="s">
        <v>351</v>
      </c>
      <c r="X20" s="52">
        <v>1</v>
      </c>
      <c r="Y20" s="52">
        <v>120212</v>
      </c>
      <c r="Z20" s="50" t="s">
        <v>266</v>
      </c>
      <c r="AA20" s="52">
        <v>1</v>
      </c>
      <c r="AB20" s="52">
        <v>0</v>
      </c>
      <c r="AC20" s="51">
        <v>44011</v>
      </c>
      <c r="AD20" s="51">
        <v>44013</v>
      </c>
      <c r="AE20" s="50" t="s">
        <v>670</v>
      </c>
      <c r="AF20" s="50" t="s">
        <v>668</v>
      </c>
    </row>
    <row r="21" spans="1:32" ht="17.25" customHeight="1">
      <c r="A21" s="57" t="str">
        <f t="shared" si="1"/>
        <v>SERVIÇO DE MANUTENÇÃO PATRIMONIAL</v>
      </c>
      <c r="B21" s="69" t="str">
        <f>VLOOKUP(A21,'De Para'!$C$3:$D$195,2,0)</f>
        <v>FORNECEDORES</v>
      </c>
      <c r="C21" s="83">
        <f t="shared" si="0"/>
        <v>6</v>
      </c>
      <c r="D21" s="50" t="s">
        <v>258</v>
      </c>
      <c r="E21" s="50" t="s">
        <v>410</v>
      </c>
      <c r="F21" s="51">
        <v>44011</v>
      </c>
      <c r="G21" s="50" t="s">
        <v>278</v>
      </c>
      <c r="H21" s="52">
        <v>100</v>
      </c>
      <c r="I21" s="86" t="s">
        <v>675</v>
      </c>
      <c r="J21" s="50" t="s">
        <v>409</v>
      </c>
      <c r="K21" s="50" t="s">
        <v>410</v>
      </c>
      <c r="L21" s="50" t="s">
        <v>333</v>
      </c>
      <c r="M21" s="52">
        <v>149608</v>
      </c>
      <c r="N21" s="50" t="s">
        <v>334</v>
      </c>
      <c r="O21" s="53" t="s">
        <v>704</v>
      </c>
      <c r="P21" s="72">
        <v>-56885.84</v>
      </c>
      <c r="Q21" s="52">
        <v>6</v>
      </c>
      <c r="R21" s="50" t="s">
        <v>509</v>
      </c>
      <c r="S21" s="52">
        <v>2020</v>
      </c>
      <c r="T21" s="50" t="s">
        <v>705</v>
      </c>
      <c r="U21" s="50" t="s">
        <v>263</v>
      </c>
      <c r="V21" s="50" t="s">
        <v>288</v>
      </c>
      <c r="W21" s="50" t="s">
        <v>289</v>
      </c>
      <c r="X21" s="52">
        <v>1</v>
      </c>
      <c r="Y21" s="52">
        <v>120214</v>
      </c>
      <c r="Z21" s="50" t="s">
        <v>266</v>
      </c>
      <c r="AA21" s="52">
        <v>1</v>
      </c>
      <c r="AB21" s="52">
        <v>0</v>
      </c>
      <c r="AC21" s="51">
        <v>44011</v>
      </c>
      <c r="AD21" s="51">
        <v>44013</v>
      </c>
      <c r="AE21" s="50" t="s">
        <v>670</v>
      </c>
      <c r="AF21" s="50" t="s">
        <v>670</v>
      </c>
    </row>
    <row r="22" spans="1:32" ht="17.25" customHeight="1">
      <c r="A22" s="57" t="str">
        <f t="shared" si="1"/>
        <v>SERVIÇO DE MANUTENÇÃO PATRIMONIAL</v>
      </c>
      <c r="B22" s="69" t="str">
        <f>VLOOKUP(A22,'De Para'!$C$3:$D$195,2,0)</f>
        <v>FORNECEDORES</v>
      </c>
      <c r="C22" s="83">
        <f t="shared" si="0"/>
        <v>6</v>
      </c>
      <c r="D22" s="50" t="s">
        <v>258</v>
      </c>
      <c r="E22" s="50" t="s">
        <v>410</v>
      </c>
      <c r="F22" s="51">
        <v>44011</v>
      </c>
      <c r="G22" s="50" t="s">
        <v>278</v>
      </c>
      <c r="H22" s="52">
        <v>100</v>
      </c>
      <c r="I22" s="86" t="s">
        <v>675</v>
      </c>
      <c r="J22" s="50" t="s">
        <v>409</v>
      </c>
      <c r="K22" s="50" t="s">
        <v>410</v>
      </c>
      <c r="L22" s="50" t="s">
        <v>333</v>
      </c>
      <c r="M22" s="52">
        <v>149609</v>
      </c>
      <c r="N22" s="50" t="s">
        <v>334</v>
      </c>
      <c r="O22" s="53" t="s">
        <v>701</v>
      </c>
      <c r="P22" s="55">
        <v>-17050</v>
      </c>
      <c r="Q22" s="52">
        <v>6</v>
      </c>
      <c r="R22" s="50" t="s">
        <v>706</v>
      </c>
      <c r="S22" s="52">
        <v>2020</v>
      </c>
      <c r="T22" s="50" t="s">
        <v>707</v>
      </c>
      <c r="U22" s="50" t="s">
        <v>263</v>
      </c>
      <c r="V22" s="50" t="s">
        <v>288</v>
      </c>
      <c r="W22" s="50" t="s">
        <v>289</v>
      </c>
      <c r="X22" s="52">
        <v>1</v>
      </c>
      <c r="Y22" s="52">
        <v>120222</v>
      </c>
      <c r="Z22" s="50" t="s">
        <v>266</v>
      </c>
      <c r="AA22" s="52">
        <v>1</v>
      </c>
      <c r="AB22" s="52">
        <v>0</v>
      </c>
      <c r="AC22" s="51">
        <v>44011</v>
      </c>
      <c r="AD22" s="51">
        <v>44013</v>
      </c>
      <c r="AE22" s="50" t="s">
        <v>670</v>
      </c>
      <c r="AF22" s="50" t="s">
        <v>670</v>
      </c>
    </row>
    <row r="23" spans="1:32" ht="17.25" customHeight="1">
      <c r="A23" s="57" t="str">
        <f t="shared" si="1"/>
        <v>SERVIÇO GRÁFICO</v>
      </c>
      <c r="B23" s="69" t="str">
        <f>VLOOKUP(A23,'De Para'!$C$3:$D$195,2,0)</f>
        <v>FORNECEDORES</v>
      </c>
      <c r="C23" s="83">
        <f t="shared" si="0"/>
        <v>6</v>
      </c>
      <c r="D23" s="50" t="s">
        <v>258</v>
      </c>
      <c r="E23" s="50" t="s">
        <v>410</v>
      </c>
      <c r="F23" s="51">
        <v>44011</v>
      </c>
      <c r="G23" s="50" t="s">
        <v>278</v>
      </c>
      <c r="H23" s="52">
        <v>100</v>
      </c>
      <c r="I23" s="86" t="s">
        <v>675</v>
      </c>
      <c r="J23" s="50" t="s">
        <v>409</v>
      </c>
      <c r="K23" s="50" t="s">
        <v>410</v>
      </c>
      <c r="L23" s="50" t="s">
        <v>474</v>
      </c>
      <c r="M23" s="52">
        <v>149610</v>
      </c>
      <c r="N23" s="50" t="s">
        <v>475</v>
      </c>
      <c r="O23" s="53" t="s">
        <v>683</v>
      </c>
      <c r="P23" s="78">
        <v>-12177</v>
      </c>
      <c r="Q23" s="52">
        <v>6</v>
      </c>
      <c r="R23" s="50" t="s">
        <v>708</v>
      </c>
      <c r="S23" s="52">
        <v>2020</v>
      </c>
      <c r="T23" s="50" t="s">
        <v>709</v>
      </c>
      <c r="U23" s="50" t="s">
        <v>263</v>
      </c>
      <c r="V23" s="50" t="s">
        <v>288</v>
      </c>
      <c r="W23" s="50" t="s">
        <v>289</v>
      </c>
      <c r="X23" s="52">
        <v>1</v>
      </c>
      <c r="Y23" s="52">
        <v>120224</v>
      </c>
      <c r="Z23" s="50" t="s">
        <v>266</v>
      </c>
      <c r="AA23" s="52">
        <v>1</v>
      </c>
      <c r="AB23" s="52">
        <v>0</v>
      </c>
      <c r="AC23" s="51">
        <v>44011</v>
      </c>
      <c r="AD23" s="51">
        <v>44013</v>
      </c>
      <c r="AE23" s="50" t="s">
        <v>670</v>
      </c>
      <c r="AF23" s="50" t="s">
        <v>670</v>
      </c>
    </row>
    <row r="24" spans="1:32" ht="17.25" customHeight="1">
      <c r="A24" s="57" t="str">
        <f t="shared" si="1"/>
        <v>TARIFAS BANCÁRIAS</v>
      </c>
      <c r="B24" s="69" t="str">
        <f>VLOOKUP(A24,'De Para'!$C$3:$D$195,2,0)</f>
        <v>PAGAMENTO DE IMPOSTOS E TAXAS</v>
      </c>
      <c r="C24" s="83">
        <f t="shared" si="0"/>
        <v>6</v>
      </c>
      <c r="D24" s="50" t="s">
        <v>258</v>
      </c>
      <c r="E24" s="50" t="s">
        <v>410</v>
      </c>
      <c r="F24" s="51">
        <v>44011</v>
      </c>
      <c r="G24" s="50" t="s">
        <v>378</v>
      </c>
      <c r="H24" s="52">
        <v>100</v>
      </c>
      <c r="I24" s="86" t="s">
        <v>675</v>
      </c>
      <c r="J24" s="50" t="s">
        <v>409</v>
      </c>
      <c r="K24" s="50" t="s">
        <v>410</v>
      </c>
      <c r="L24" s="50" t="s">
        <v>548</v>
      </c>
      <c r="M24" s="52">
        <v>149611</v>
      </c>
      <c r="N24" s="50" t="s">
        <v>549</v>
      </c>
      <c r="O24" s="53"/>
      <c r="P24" s="72">
        <v>-5.3</v>
      </c>
      <c r="Q24" s="52">
        <v>6</v>
      </c>
      <c r="R24" s="50" t="s">
        <v>275</v>
      </c>
      <c r="S24" s="52">
        <v>2020</v>
      </c>
      <c r="T24" s="50" t="s">
        <v>566</v>
      </c>
      <c r="U24" s="50" t="s">
        <v>263</v>
      </c>
      <c r="V24" s="50" t="s">
        <v>276</v>
      </c>
      <c r="W24" s="50" t="s">
        <v>429</v>
      </c>
      <c r="X24" s="52">
        <v>1</v>
      </c>
      <c r="Y24" s="52"/>
      <c r="Z24" s="50" t="s">
        <v>266</v>
      </c>
      <c r="AA24" s="52">
        <v>1</v>
      </c>
      <c r="AB24" s="52">
        <v>1</v>
      </c>
      <c r="AC24" s="51">
        <v>44011</v>
      </c>
      <c r="AD24" s="51">
        <v>44013</v>
      </c>
      <c r="AE24" s="50" t="s">
        <v>670</v>
      </c>
      <c r="AF24" s="50" t="s">
        <v>670</v>
      </c>
    </row>
    <row r="25" spans="1:32" ht="17.25" customHeight="1">
      <c r="A25" s="57" t="str">
        <f t="shared" si="1"/>
        <v>RENDIMENTO SOBRE APLICAÇÃO FINANCEIRA</v>
      </c>
      <c r="B25" s="69" t="str">
        <f>VLOOKUP(A25,'De Para'!$C$3:$D$195,2,0)</f>
        <v>JUROS POR APLICAÇÕES</v>
      </c>
      <c r="C25" s="83">
        <f t="shared" si="0"/>
        <v>6</v>
      </c>
      <c r="D25" s="50" t="s">
        <v>258</v>
      </c>
      <c r="E25" s="50" t="s">
        <v>410</v>
      </c>
      <c r="F25" s="51">
        <v>44011</v>
      </c>
      <c r="G25" s="50" t="s">
        <v>621</v>
      </c>
      <c r="H25" s="52">
        <v>100</v>
      </c>
      <c r="I25" s="86" t="s">
        <v>675</v>
      </c>
      <c r="J25" s="50" t="s">
        <v>409</v>
      </c>
      <c r="K25" s="50" t="s">
        <v>410</v>
      </c>
      <c r="L25" s="50" t="s">
        <v>497</v>
      </c>
      <c r="M25" s="52">
        <v>149612</v>
      </c>
      <c r="N25" s="50" t="s">
        <v>498</v>
      </c>
      <c r="O25" s="53"/>
      <c r="P25" s="72">
        <v>0.06</v>
      </c>
      <c r="Q25" s="52">
        <v>6</v>
      </c>
      <c r="R25" s="50" t="s">
        <v>620</v>
      </c>
      <c r="S25" s="52">
        <v>2020</v>
      </c>
      <c r="T25" s="50" t="s">
        <v>623</v>
      </c>
      <c r="U25" s="50" t="s">
        <v>263</v>
      </c>
      <c r="V25" s="50" t="s">
        <v>276</v>
      </c>
      <c r="W25" s="50" t="s">
        <v>500</v>
      </c>
      <c r="X25" s="52">
        <v>1</v>
      </c>
      <c r="Y25" s="52"/>
      <c r="Z25" s="50" t="s">
        <v>266</v>
      </c>
      <c r="AA25" s="52">
        <v>1</v>
      </c>
      <c r="AB25" s="52">
        <v>1</v>
      </c>
      <c r="AC25" s="51">
        <v>44011</v>
      </c>
      <c r="AD25" s="51">
        <v>44013</v>
      </c>
      <c r="AE25" s="50" t="s">
        <v>670</v>
      </c>
      <c r="AF25" s="50" t="s">
        <v>670</v>
      </c>
    </row>
    <row r="26" spans="1:32" ht="17.25" customHeight="1">
      <c r="A26" s="57" t="str">
        <f t="shared" si="1"/>
        <v>APLICAÇÃO / RESGATE DE APLICAÇÃO</v>
      </c>
      <c r="B26" s="69" t="str">
        <f>VLOOKUP(A26,'De Para'!$C$3:$D$195,2,0)</f>
        <v>RECEBÍVEIS NAO CORRENTES</v>
      </c>
      <c r="C26" s="83">
        <f t="shared" si="0"/>
        <v>6</v>
      </c>
      <c r="D26" s="50" t="s">
        <v>258</v>
      </c>
      <c r="E26" s="50" t="s">
        <v>410</v>
      </c>
      <c r="F26" s="51">
        <v>44011</v>
      </c>
      <c r="G26" s="50" t="s">
        <v>259</v>
      </c>
      <c r="H26" s="52">
        <v>100</v>
      </c>
      <c r="I26" s="86" t="s">
        <v>690</v>
      </c>
      <c r="J26" s="50" t="s">
        <v>409</v>
      </c>
      <c r="K26" s="50" t="s">
        <v>410</v>
      </c>
      <c r="L26" s="50" t="s">
        <v>260</v>
      </c>
      <c r="M26" s="52">
        <v>149613</v>
      </c>
      <c r="N26" s="50" t="s">
        <v>261</v>
      </c>
      <c r="O26" s="53"/>
      <c r="P26" s="55">
        <v>-141348.07999999999</v>
      </c>
      <c r="Q26" s="52">
        <v>6</v>
      </c>
      <c r="R26" s="50" t="s">
        <v>262</v>
      </c>
      <c r="S26" s="52">
        <v>2020</v>
      </c>
      <c r="T26" s="50" t="s">
        <v>271</v>
      </c>
      <c r="U26" s="50" t="s">
        <v>263</v>
      </c>
      <c r="V26" s="50" t="s">
        <v>264</v>
      </c>
      <c r="W26" s="50" t="s">
        <v>265</v>
      </c>
      <c r="X26" s="52">
        <v>1</v>
      </c>
      <c r="Y26" s="52"/>
      <c r="Z26" s="50" t="s">
        <v>266</v>
      </c>
      <c r="AA26" s="52">
        <v>1</v>
      </c>
      <c r="AB26" s="52">
        <v>1</v>
      </c>
      <c r="AC26" s="51">
        <v>44011</v>
      </c>
      <c r="AD26" s="51">
        <v>44013</v>
      </c>
      <c r="AE26" s="50" t="s">
        <v>671</v>
      </c>
      <c r="AF26" s="50" t="s">
        <v>670</v>
      </c>
    </row>
    <row r="27" spans="1:32" ht="17.25" customHeight="1">
      <c r="A27" s="57" t="str">
        <f t="shared" si="1"/>
        <v>APLICAÇÃO / RESGATE DE APLICAÇÃO</v>
      </c>
      <c r="B27" s="69" t="str">
        <f>VLOOKUP(A27,'De Para'!$C$3:$D$195,2,0)</f>
        <v>RECEBÍVEIS NAO CORRENTES</v>
      </c>
      <c r="C27" s="83">
        <f t="shared" si="0"/>
        <v>6</v>
      </c>
      <c r="D27" s="50" t="s">
        <v>258</v>
      </c>
      <c r="E27" s="50" t="s">
        <v>410</v>
      </c>
      <c r="F27" s="51">
        <v>44011</v>
      </c>
      <c r="G27" s="50" t="s">
        <v>624</v>
      </c>
      <c r="H27" s="52">
        <v>100</v>
      </c>
      <c r="I27" s="86" t="s">
        <v>675</v>
      </c>
      <c r="J27" s="50" t="s">
        <v>409</v>
      </c>
      <c r="K27" s="50" t="s">
        <v>410</v>
      </c>
      <c r="L27" s="50" t="s">
        <v>260</v>
      </c>
      <c r="M27" s="52">
        <v>149614</v>
      </c>
      <c r="N27" s="50" t="s">
        <v>261</v>
      </c>
      <c r="O27" s="53"/>
      <c r="P27" s="72">
        <v>141348.07999999999</v>
      </c>
      <c r="Q27" s="52">
        <v>6</v>
      </c>
      <c r="R27" s="50" t="s">
        <v>262</v>
      </c>
      <c r="S27" s="52">
        <v>2020</v>
      </c>
      <c r="T27" s="50" t="s">
        <v>271</v>
      </c>
      <c r="U27" s="50" t="s">
        <v>263</v>
      </c>
      <c r="V27" s="50" t="s">
        <v>264</v>
      </c>
      <c r="W27" s="50" t="s">
        <v>265</v>
      </c>
      <c r="X27" s="52">
        <v>1</v>
      </c>
      <c r="Y27" s="52"/>
      <c r="Z27" s="50" t="s">
        <v>266</v>
      </c>
      <c r="AA27" s="52">
        <v>1</v>
      </c>
      <c r="AB27" s="52">
        <v>0</v>
      </c>
      <c r="AC27" s="51">
        <v>44011</v>
      </c>
      <c r="AD27" s="51">
        <v>44013</v>
      </c>
      <c r="AE27" s="50" t="s">
        <v>670</v>
      </c>
      <c r="AF27" s="50" t="s">
        <v>670</v>
      </c>
    </row>
    <row r="28" spans="1:32" ht="17.25" customHeight="1">
      <c r="A28" s="57" t="str">
        <f t="shared" si="1"/>
        <v>MATERIAIS DE SEGURANÇA - EPI C/ RESTRICAO</v>
      </c>
      <c r="B28" s="69" t="str">
        <f>VLOOKUP(A28,'De Para'!$C$3:$D$195,2,0)</f>
        <v>FORNECEDORES</v>
      </c>
      <c r="C28" s="83">
        <f t="shared" si="0"/>
        <v>6</v>
      </c>
      <c r="D28" s="50" t="s">
        <v>258</v>
      </c>
      <c r="E28" s="50" t="s">
        <v>410</v>
      </c>
      <c r="F28" s="51">
        <v>44012</v>
      </c>
      <c r="G28" s="50" t="s">
        <v>278</v>
      </c>
      <c r="H28" s="52">
        <v>100</v>
      </c>
      <c r="I28" s="86" t="s">
        <v>675</v>
      </c>
      <c r="J28" s="50" t="s">
        <v>409</v>
      </c>
      <c r="K28" s="50" t="s">
        <v>410</v>
      </c>
      <c r="L28" s="50" t="s">
        <v>349</v>
      </c>
      <c r="M28" s="52">
        <v>149619</v>
      </c>
      <c r="N28" s="50" t="s">
        <v>350</v>
      </c>
      <c r="O28" s="53" t="s">
        <v>413</v>
      </c>
      <c r="P28" s="72">
        <v>-31500</v>
      </c>
      <c r="Q28" s="52">
        <v>6</v>
      </c>
      <c r="R28" s="50" t="s">
        <v>316</v>
      </c>
      <c r="S28" s="52">
        <v>2020</v>
      </c>
      <c r="T28" s="50" t="s">
        <v>710</v>
      </c>
      <c r="U28" s="50" t="s">
        <v>263</v>
      </c>
      <c r="V28" s="50" t="s">
        <v>303</v>
      </c>
      <c r="W28" s="50" t="s">
        <v>351</v>
      </c>
      <c r="X28" s="52">
        <v>1</v>
      </c>
      <c r="Y28" s="52">
        <v>120423</v>
      </c>
      <c r="Z28" s="50" t="s">
        <v>266</v>
      </c>
      <c r="AA28" s="52">
        <v>1</v>
      </c>
      <c r="AB28" s="52">
        <v>0</v>
      </c>
      <c r="AC28" s="51">
        <v>44012</v>
      </c>
      <c r="AD28" s="51">
        <v>44013</v>
      </c>
      <c r="AE28" s="50" t="s">
        <v>670</v>
      </c>
      <c r="AF28" s="50" t="s">
        <v>670</v>
      </c>
    </row>
    <row r="29" spans="1:32" ht="17.25" customHeight="1">
      <c r="A29" s="57" t="str">
        <f t="shared" si="1"/>
        <v>MATERIAIS DE SEGURANÇA - EPI C/ RESTRICAO</v>
      </c>
      <c r="B29" s="69" t="str">
        <f>VLOOKUP(A29,'De Para'!$C$3:$D$195,2,0)</f>
        <v>FORNECEDORES</v>
      </c>
      <c r="C29" s="83">
        <f t="shared" si="0"/>
        <v>6</v>
      </c>
      <c r="D29" s="50" t="s">
        <v>258</v>
      </c>
      <c r="E29" s="50" t="s">
        <v>410</v>
      </c>
      <c r="F29" s="51">
        <v>44012</v>
      </c>
      <c r="G29" s="50" t="s">
        <v>278</v>
      </c>
      <c r="H29" s="52">
        <v>100</v>
      </c>
      <c r="I29" s="86" t="s">
        <v>675</v>
      </c>
      <c r="J29" s="50" t="s">
        <v>409</v>
      </c>
      <c r="K29" s="50" t="s">
        <v>410</v>
      </c>
      <c r="L29" s="50" t="s">
        <v>349</v>
      </c>
      <c r="M29" s="52">
        <v>149620</v>
      </c>
      <c r="N29" s="50" t="s">
        <v>350</v>
      </c>
      <c r="O29" s="53" t="s">
        <v>493</v>
      </c>
      <c r="P29" s="72">
        <v>-10400</v>
      </c>
      <c r="Q29" s="52">
        <v>6</v>
      </c>
      <c r="R29" s="50" t="s">
        <v>711</v>
      </c>
      <c r="S29" s="52">
        <v>2020</v>
      </c>
      <c r="T29" s="50" t="s">
        <v>712</v>
      </c>
      <c r="U29" s="50" t="s">
        <v>263</v>
      </c>
      <c r="V29" s="50" t="s">
        <v>303</v>
      </c>
      <c r="W29" s="50" t="s">
        <v>351</v>
      </c>
      <c r="X29" s="52">
        <v>1</v>
      </c>
      <c r="Y29" s="52">
        <v>120425</v>
      </c>
      <c r="Z29" s="50" t="s">
        <v>266</v>
      </c>
      <c r="AA29" s="52">
        <v>1</v>
      </c>
      <c r="AB29" s="52">
        <v>0</v>
      </c>
      <c r="AC29" s="51">
        <v>44012</v>
      </c>
      <c r="AD29" s="51">
        <v>44013</v>
      </c>
      <c r="AE29" s="50" t="s">
        <v>670</v>
      </c>
      <c r="AF29" s="50" t="s">
        <v>670</v>
      </c>
    </row>
    <row r="30" spans="1:32" ht="17.25" customHeight="1">
      <c r="A30" s="57" t="str">
        <f t="shared" si="1"/>
        <v>ADIANTAMENTO FORNECEDORES (Não usar)</v>
      </c>
      <c r="B30" s="69" t="str">
        <f>VLOOKUP(A30,'De Para'!$C$3:$D$195,2,0)</f>
        <v>FORNECEDORES</v>
      </c>
      <c r="C30" s="83">
        <f t="shared" si="0"/>
        <v>6</v>
      </c>
      <c r="D30" s="50" t="s">
        <v>258</v>
      </c>
      <c r="E30" s="50" t="s">
        <v>410</v>
      </c>
      <c r="F30" s="51">
        <v>44012</v>
      </c>
      <c r="G30" s="50" t="s">
        <v>278</v>
      </c>
      <c r="H30" s="52">
        <v>100</v>
      </c>
      <c r="I30" s="86" t="s">
        <v>675</v>
      </c>
      <c r="J30" s="50" t="s">
        <v>409</v>
      </c>
      <c r="K30" s="50" t="s">
        <v>410</v>
      </c>
      <c r="L30" s="50" t="s">
        <v>406</v>
      </c>
      <c r="M30" s="52">
        <v>149626</v>
      </c>
      <c r="N30" s="50" t="s">
        <v>407</v>
      </c>
      <c r="O30" s="53" t="s">
        <v>713</v>
      </c>
      <c r="P30" s="55">
        <v>-7500</v>
      </c>
      <c r="Q30" s="52">
        <v>6</v>
      </c>
      <c r="R30" s="50" t="s">
        <v>714</v>
      </c>
      <c r="S30" s="52">
        <v>2020</v>
      </c>
      <c r="T30" s="50" t="s">
        <v>715</v>
      </c>
      <c r="U30" s="50" t="s">
        <v>263</v>
      </c>
      <c r="V30" s="50" t="s">
        <v>355</v>
      </c>
      <c r="W30" s="50" t="s">
        <v>408</v>
      </c>
      <c r="X30" s="52">
        <v>1</v>
      </c>
      <c r="Y30" s="52">
        <v>120743</v>
      </c>
      <c r="Z30" s="50" t="s">
        <v>266</v>
      </c>
      <c r="AA30" s="52">
        <v>1</v>
      </c>
      <c r="AB30" s="52">
        <v>0</v>
      </c>
      <c r="AC30" s="51">
        <v>44012</v>
      </c>
      <c r="AD30" s="51">
        <v>44013</v>
      </c>
      <c r="AE30" s="50" t="s">
        <v>670</v>
      </c>
      <c r="AF30" s="50" t="s">
        <v>670</v>
      </c>
    </row>
    <row r="31" spans="1:32" ht="17.25" customHeight="1">
      <c r="A31" s="57" t="str">
        <f t="shared" si="1"/>
        <v>TARIFAS BANCÁRIAS</v>
      </c>
      <c r="B31" s="69" t="str">
        <f>VLOOKUP(A31,'De Para'!$C$3:$D$195,2,0)</f>
        <v>PAGAMENTO DE IMPOSTOS E TAXAS</v>
      </c>
      <c r="C31" s="83">
        <f t="shared" si="0"/>
        <v>6</v>
      </c>
      <c r="D31" s="50" t="s">
        <v>258</v>
      </c>
      <c r="E31" s="50" t="s">
        <v>410</v>
      </c>
      <c r="F31" s="51">
        <v>44012</v>
      </c>
      <c r="G31" s="50" t="s">
        <v>378</v>
      </c>
      <c r="H31" s="52">
        <v>100</v>
      </c>
      <c r="I31" s="86" t="s">
        <v>675</v>
      </c>
      <c r="J31" s="50" t="s">
        <v>409</v>
      </c>
      <c r="K31" s="50" t="s">
        <v>410</v>
      </c>
      <c r="L31" s="50" t="s">
        <v>548</v>
      </c>
      <c r="M31" s="52">
        <v>149632</v>
      </c>
      <c r="N31" s="50" t="s">
        <v>549</v>
      </c>
      <c r="O31" s="53"/>
      <c r="P31" s="55">
        <v>-15.9</v>
      </c>
      <c r="Q31" s="52">
        <v>6</v>
      </c>
      <c r="R31" s="50" t="s">
        <v>275</v>
      </c>
      <c r="S31" s="52">
        <v>2020</v>
      </c>
      <c r="T31" s="50" t="s">
        <v>550</v>
      </c>
      <c r="U31" s="50" t="s">
        <v>263</v>
      </c>
      <c r="V31" s="50" t="s">
        <v>276</v>
      </c>
      <c r="W31" s="50" t="s">
        <v>429</v>
      </c>
      <c r="X31" s="52">
        <v>1</v>
      </c>
      <c r="Y31" s="52"/>
      <c r="Z31" s="50" t="s">
        <v>266</v>
      </c>
      <c r="AA31" s="52">
        <v>1</v>
      </c>
      <c r="AB31" s="52">
        <v>1</v>
      </c>
      <c r="AC31" s="51">
        <v>44012</v>
      </c>
      <c r="AD31" s="51">
        <v>44013</v>
      </c>
      <c r="AE31" s="50" t="s">
        <v>670</v>
      </c>
      <c r="AF31" s="50" t="s">
        <v>668</v>
      </c>
    </row>
    <row r="32" spans="1:32" ht="17.25" customHeight="1">
      <c r="A32" s="57" t="str">
        <f t="shared" si="1"/>
        <v>RENDIMENTO SOBRE APLICAÇÃO FINANCEIRA</v>
      </c>
      <c r="B32" s="69" t="str">
        <f>VLOOKUP(A32,'De Para'!$C$3:$D$195,2,0)</f>
        <v>JUROS POR APLICAÇÕES</v>
      </c>
      <c r="C32" s="83">
        <f t="shared" si="0"/>
        <v>6</v>
      </c>
      <c r="D32" s="50" t="s">
        <v>258</v>
      </c>
      <c r="E32" s="50" t="s">
        <v>410</v>
      </c>
      <c r="F32" s="51">
        <v>44012</v>
      </c>
      <c r="G32" s="50" t="s">
        <v>621</v>
      </c>
      <c r="H32" s="52">
        <v>100</v>
      </c>
      <c r="I32" s="50" t="s">
        <v>675</v>
      </c>
      <c r="J32" s="50" t="s">
        <v>409</v>
      </c>
      <c r="K32" s="50" t="s">
        <v>410</v>
      </c>
      <c r="L32" s="50" t="s">
        <v>497</v>
      </c>
      <c r="M32" s="52">
        <v>149655</v>
      </c>
      <c r="N32" s="50" t="s">
        <v>498</v>
      </c>
      <c r="O32" s="53"/>
      <c r="P32" s="55">
        <v>0.04</v>
      </c>
      <c r="Q32" s="52">
        <v>6</v>
      </c>
      <c r="R32" s="50" t="s">
        <v>620</v>
      </c>
      <c r="S32" s="52">
        <v>2020</v>
      </c>
      <c r="T32" s="50" t="s">
        <v>623</v>
      </c>
      <c r="U32" s="50" t="s">
        <v>263</v>
      </c>
      <c r="V32" s="50" t="s">
        <v>276</v>
      </c>
      <c r="W32" s="50" t="s">
        <v>500</v>
      </c>
      <c r="X32" s="52">
        <v>1</v>
      </c>
      <c r="Y32" s="52"/>
      <c r="Z32" s="50" t="s">
        <v>266</v>
      </c>
      <c r="AA32" s="52">
        <v>1</v>
      </c>
      <c r="AB32" s="52">
        <v>1</v>
      </c>
      <c r="AC32" s="51">
        <v>44012</v>
      </c>
      <c r="AD32" s="51">
        <v>44013</v>
      </c>
      <c r="AE32" s="50" t="s">
        <v>670</v>
      </c>
      <c r="AF32" s="50" t="s">
        <v>670</v>
      </c>
    </row>
    <row r="33" spans="1:32" ht="17.25" customHeight="1">
      <c r="A33" s="57" t="str">
        <f t="shared" si="1"/>
        <v>APLICAÇÃO / RESGATE DE APLICAÇÃO</v>
      </c>
      <c r="B33" s="69" t="str">
        <f>VLOOKUP(A33,'De Para'!$C$3:$D$195,2,0)</f>
        <v>RECEBÍVEIS NAO CORRENTES</v>
      </c>
      <c r="C33" s="83">
        <f t="shared" si="0"/>
        <v>6</v>
      </c>
      <c r="D33" s="50" t="s">
        <v>258</v>
      </c>
      <c r="E33" s="50" t="s">
        <v>410</v>
      </c>
      <c r="F33" s="51">
        <v>44012</v>
      </c>
      <c r="G33" s="50" t="s">
        <v>259</v>
      </c>
      <c r="H33" s="52">
        <v>100</v>
      </c>
      <c r="I33" s="50" t="s">
        <v>690</v>
      </c>
      <c r="J33" s="50" t="s">
        <v>409</v>
      </c>
      <c r="K33" s="50" t="s">
        <v>410</v>
      </c>
      <c r="L33" s="50" t="s">
        <v>260</v>
      </c>
      <c r="M33" s="52">
        <v>149660</v>
      </c>
      <c r="N33" s="50" t="s">
        <v>261</v>
      </c>
      <c r="O33" s="53"/>
      <c r="P33" s="55">
        <v>-50999.8</v>
      </c>
      <c r="Q33" s="52">
        <v>6</v>
      </c>
      <c r="R33" s="50" t="s">
        <v>262</v>
      </c>
      <c r="S33" s="52">
        <v>2020</v>
      </c>
      <c r="T33" s="50" t="s">
        <v>271</v>
      </c>
      <c r="U33" s="50" t="s">
        <v>263</v>
      </c>
      <c r="V33" s="50" t="s">
        <v>264</v>
      </c>
      <c r="W33" s="50" t="s">
        <v>265</v>
      </c>
      <c r="X33" s="52">
        <v>1</v>
      </c>
      <c r="Y33" s="52"/>
      <c r="Z33" s="50" t="s">
        <v>266</v>
      </c>
      <c r="AA33" s="52">
        <v>1</v>
      </c>
      <c r="AB33" s="52">
        <v>1</v>
      </c>
      <c r="AC33" s="51">
        <v>44012</v>
      </c>
      <c r="AD33" s="51">
        <v>44013</v>
      </c>
      <c r="AE33" s="50" t="s">
        <v>671</v>
      </c>
      <c r="AF33" s="50" t="s">
        <v>668</v>
      </c>
    </row>
    <row r="34" spans="1:32" ht="17.25" customHeight="1">
      <c r="A34" s="57" t="str">
        <f t="shared" si="1"/>
        <v>APLICAÇÃO / RESGATE DE APLICAÇÃO</v>
      </c>
      <c r="B34" s="69" t="str">
        <f>VLOOKUP(A34,'De Para'!$C$3:$D$195,2,0)</f>
        <v>RECEBÍVEIS NAO CORRENTES</v>
      </c>
      <c r="C34" s="83">
        <f t="shared" si="0"/>
        <v>6</v>
      </c>
      <c r="D34" s="50" t="s">
        <v>258</v>
      </c>
      <c r="E34" s="50" t="s">
        <v>410</v>
      </c>
      <c r="F34" s="51">
        <v>44012</v>
      </c>
      <c r="G34" s="50" t="s">
        <v>624</v>
      </c>
      <c r="H34" s="52">
        <v>100</v>
      </c>
      <c r="I34" s="50" t="s">
        <v>675</v>
      </c>
      <c r="J34" s="50" t="s">
        <v>409</v>
      </c>
      <c r="K34" s="50" t="s">
        <v>410</v>
      </c>
      <c r="L34" s="50" t="s">
        <v>260</v>
      </c>
      <c r="M34" s="52">
        <v>149665</v>
      </c>
      <c r="N34" s="50" t="s">
        <v>261</v>
      </c>
      <c r="O34" s="53"/>
      <c r="P34" s="55">
        <v>50999.8</v>
      </c>
      <c r="Q34" s="52">
        <v>6</v>
      </c>
      <c r="R34" s="50" t="s">
        <v>262</v>
      </c>
      <c r="S34" s="52">
        <v>2020</v>
      </c>
      <c r="T34" s="50" t="s">
        <v>271</v>
      </c>
      <c r="U34" s="50" t="s">
        <v>263</v>
      </c>
      <c r="V34" s="50" t="s">
        <v>264</v>
      </c>
      <c r="W34" s="50" t="s">
        <v>265</v>
      </c>
      <c r="X34" s="52">
        <v>1</v>
      </c>
      <c r="Y34" s="52"/>
      <c r="Z34" s="50" t="s">
        <v>266</v>
      </c>
      <c r="AA34" s="52">
        <v>1</v>
      </c>
      <c r="AB34" s="52">
        <v>0</v>
      </c>
      <c r="AC34" s="51">
        <v>44012</v>
      </c>
      <c r="AD34" s="51">
        <v>44013</v>
      </c>
      <c r="AE34" s="50" t="s">
        <v>670</v>
      </c>
      <c r="AF34" s="50" t="s">
        <v>670</v>
      </c>
    </row>
    <row r="35" spans="1:32" ht="17.25" customHeight="1">
      <c r="A35" s="57" t="str">
        <f t="shared" si="1"/>
        <v>ADIANTAMENTO FORNECEDORES (Não usar)</v>
      </c>
      <c r="B35" s="69" t="str">
        <f>VLOOKUP(A35,'De Para'!$C$3:$D$195,2,0)</f>
        <v>FORNECEDORES</v>
      </c>
      <c r="C35" s="83">
        <f t="shared" si="0"/>
        <v>7</v>
      </c>
      <c r="D35" s="50" t="s">
        <v>258</v>
      </c>
      <c r="E35" s="50" t="s">
        <v>410</v>
      </c>
      <c r="F35" s="51">
        <v>44014</v>
      </c>
      <c r="G35" s="50" t="s">
        <v>278</v>
      </c>
      <c r="H35" s="52">
        <v>100</v>
      </c>
      <c r="I35" s="50" t="s">
        <v>675</v>
      </c>
      <c r="J35" s="50" t="s">
        <v>409</v>
      </c>
      <c r="K35" s="50" t="s">
        <v>410</v>
      </c>
      <c r="L35" s="50" t="s">
        <v>406</v>
      </c>
      <c r="M35" s="52">
        <v>150048</v>
      </c>
      <c r="N35" s="50" t="s">
        <v>407</v>
      </c>
      <c r="O35" s="53" t="s">
        <v>716</v>
      </c>
      <c r="P35" s="55">
        <v>-460</v>
      </c>
      <c r="Q35" s="52">
        <v>7</v>
      </c>
      <c r="R35" s="50" t="s">
        <v>717</v>
      </c>
      <c r="S35" s="52">
        <v>2020</v>
      </c>
      <c r="T35" s="50" t="s">
        <v>718</v>
      </c>
      <c r="U35" s="50" t="s">
        <v>263</v>
      </c>
      <c r="V35" s="50" t="s">
        <v>355</v>
      </c>
      <c r="W35" s="50" t="s">
        <v>408</v>
      </c>
      <c r="X35" s="52">
        <v>1</v>
      </c>
      <c r="Y35" s="52">
        <v>120912</v>
      </c>
      <c r="Z35" s="50" t="s">
        <v>266</v>
      </c>
      <c r="AA35" s="52">
        <v>1</v>
      </c>
      <c r="AB35" s="52">
        <v>0</v>
      </c>
      <c r="AC35" s="51">
        <v>44014</v>
      </c>
      <c r="AD35" s="51">
        <v>44014</v>
      </c>
      <c r="AE35" s="50" t="s">
        <v>670</v>
      </c>
      <c r="AF35" s="50" t="s">
        <v>670</v>
      </c>
    </row>
    <row r="36" spans="1:32" ht="17.25" customHeight="1">
      <c r="A36" s="57" t="str">
        <f t="shared" si="1"/>
        <v>FARDAMENTO</v>
      </c>
      <c r="B36" s="69" t="str">
        <f>VLOOKUP(A36,'De Para'!$C$3:$D$195,2,0)</f>
        <v>FORNECEDORES</v>
      </c>
      <c r="C36" s="83">
        <f t="shared" si="0"/>
        <v>7</v>
      </c>
      <c r="D36" s="50" t="s">
        <v>258</v>
      </c>
      <c r="E36" s="50" t="s">
        <v>410</v>
      </c>
      <c r="F36" s="51">
        <v>44014</v>
      </c>
      <c r="G36" s="50" t="s">
        <v>278</v>
      </c>
      <c r="H36" s="52">
        <v>100</v>
      </c>
      <c r="I36" s="50" t="s">
        <v>675</v>
      </c>
      <c r="J36" s="50" t="s">
        <v>409</v>
      </c>
      <c r="K36" s="50" t="s">
        <v>410</v>
      </c>
      <c r="L36" s="50" t="s">
        <v>719</v>
      </c>
      <c r="M36" s="52">
        <v>150049</v>
      </c>
      <c r="N36" s="50" t="s">
        <v>720</v>
      </c>
      <c r="O36" s="53" t="s">
        <v>721</v>
      </c>
      <c r="P36" s="55">
        <v>-7200</v>
      </c>
      <c r="Q36" s="52">
        <v>7</v>
      </c>
      <c r="R36" s="50" t="s">
        <v>331</v>
      </c>
      <c r="S36" s="52">
        <v>2020</v>
      </c>
      <c r="T36" s="50" t="s">
        <v>722</v>
      </c>
      <c r="U36" s="50" t="s">
        <v>263</v>
      </c>
      <c r="V36" s="50" t="s">
        <v>303</v>
      </c>
      <c r="W36" s="50" t="s">
        <v>304</v>
      </c>
      <c r="X36" s="52">
        <v>1</v>
      </c>
      <c r="Y36" s="52">
        <v>120969</v>
      </c>
      <c r="Z36" s="50" t="s">
        <v>266</v>
      </c>
      <c r="AA36" s="52">
        <v>1</v>
      </c>
      <c r="AB36" s="52">
        <v>0</v>
      </c>
      <c r="AC36" s="51">
        <v>44014</v>
      </c>
      <c r="AD36" s="51">
        <v>44014</v>
      </c>
      <c r="AE36" s="50" t="s">
        <v>670</v>
      </c>
      <c r="AF36" s="50" t="s">
        <v>670</v>
      </c>
    </row>
    <row r="37" spans="1:32" ht="17.25" customHeight="1">
      <c r="A37" s="57" t="str">
        <f t="shared" si="1"/>
        <v>TARIFAS BANCÁRIAS</v>
      </c>
      <c r="B37" s="69" t="str">
        <f>VLOOKUP(A37,'De Para'!$C$3:$D$195,2,0)</f>
        <v>PAGAMENTO DE IMPOSTOS E TAXAS</v>
      </c>
      <c r="C37" s="83">
        <f t="shared" si="0"/>
        <v>7</v>
      </c>
      <c r="D37" s="50" t="s">
        <v>258</v>
      </c>
      <c r="E37" s="50" t="s">
        <v>410</v>
      </c>
      <c r="F37" s="51">
        <v>44013</v>
      </c>
      <c r="G37" s="50" t="s">
        <v>378</v>
      </c>
      <c r="H37" s="52">
        <v>100</v>
      </c>
      <c r="I37" s="50" t="s">
        <v>675</v>
      </c>
      <c r="J37" s="50" t="s">
        <v>409</v>
      </c>
      <c r="K37" s="50" t="s">
        <v>410</v>
      </c>
      <c r="L37" s="50" t="s">
        <v>548</v>
      </c>
      <c r="M37" s="52">
        <v>150050</v>
      </c>
      <c r="N37" s="50" t="s">
        <v>549</v>
      </c>
      <c r="O37" s="53"/>
      <c r="P37" s="55">
        <v>-5.3</v>
      </c>
      <c r="Q37" s="52">
        <v>7</v>
      </c>
      <c r="R37" s="50" t="s">
        <v>275</v>
      </c>
      <c r="S37" s="52">
        <v>2020</v>
      </c>
      <c r="T37" s="50" t="s">
        <v>566</v>
      </c>
      <c r="U37" s="50" t="s">
        <v>263</v>
      </c>
      <c r="V37" s="50" t="s">
        <v>276</v>
      </c>
      <c r="W37" s="50" t="s">
        <v>429</v>
      </c>
      <c r="X37" s="52">
        <v>1</v>
      </c>
      <c r="Y37" s="52"/>
      <c r="Z37" s="50" t="s">
        <v>266</v>
      </c>
      <c r="AA37" s="52">
        <v>1</v>
      </c>
      <c r="AB37" s="52">
        <v>1</v>
      </c>
      <c r="AC37" s="51">
        <v>44013</v>
      </c>
      <c r="AD37" s="51">
        <v>44014</v>
      </c>
      <c r="AE37" s="50" t="s">
        <v>670</v>
      </c>
      <c r="AF37" s="50" t="s">
        <v>670</v>
      </c>
    </row>
    <row r="38" spans="1:32" ht="17.25" customHeight="1">
      <c r="A38" s="57" t="str">
        <f t="shared" si="1"/>
        <v>TARIFAS BANCÁRIAS</v>
      </c>
      <c r="B38" s="69" t="str">
        <f>VLOOKUP(A38,'De Para'!$C$3:$D$195,2,0)</f>
        <v>PAGAMENTO DE IMPOSTOS E TAXAS</v>
      </c>
      <c r="C38" s="83">
        <f t="shared" si="0"/>
        <v>7</v>
      </c>
      <c r="D38" s="50" t="s">
        <v>258</v>
      </c>
      <c r="E38" s="50" t="s">
        <v>410</v>
      </c>
      <c r="F38" s="51">
        <v>44014</v>
      </c>
      <c r="G38" s="50" t="s">
        <v>378</v>
      </c>
      <c r="H38" s="52">
        <v>100</v>
      </c>
      <c r="I38" s="50" t="s">
        <v>675</v>
      </c>
      <c r="J38" s="50" t="s">
        <v>409</v>
      </c>
      <c r="K38" s="50" t="s">
        <v>410</v>
      </c>
      <c r="L38" s="50" t="s">
        <v>548</v>
      </c>
      <c r="M38" s="52">
        <v>150147</v>
      </c>
      <c r="N38" s="50" t="s">
        <v>549</v>
      </c>
      <c r="O38" s="53"/>
      <c r="P38" s="55">
        <v>-270.89999999999998</v>
      </c>
      <c r="Q38" s="52">
        <v>7</v>
      </c>
      <c r="R38" s="50" t="s">
        <v>275</v>
      </c>
      <c r="S38" s="52">
        <v>2020</v>
      </c>
      <c r="T38" s="50" t="s">
        <v>550</v>
      </c>
      <c r="U38" s="50" t="s">
        <v>263</v>
      </c>
      <c r="V38" s="50" t="s">
        <v>276</v>
      </c>
      <c r="W38" s="50" t="s">
        <v>429</v>
      </c>
      <c r="X38" s="52">
        <v>1</v>
      </c>
      <c r="Y38" s="52"/>
      <c r="Z38" s="50" t="s">
        <v>266</v>
      </c>
      <c r="AA38" s="52">
        <v>1</v>
      </c>
      <c r="AB38" s="52">
        <v>1</v>
      </c>
      <c r="AC38" s="51">
        <v>44014</v>
      </c>
      <c r="AD38" s="51">
        <v>44018</v>
      </c>
      <c r="AE38" s="50" t="s">
        <v>670</v>
      </c>
      <c r="AF38" s="50" t="s">
        <v>670</v>
      </c>
    </row>
    <row r="39" spans="1:32" ht="17.25" customHeight="1">
      <c r="A39" s="57" t="str">
        <f t="shared" si="1"/>
        <v>RENDIMENTO SOBRE APLICAÇÃO FINANCEIRA</v>
      </c>
      <c r="B39" s="69" t="str">
        <f>VLOOKUP(A39,'De Para'!$C$3:$D$195,2,0)</f>
        <v>JUROS POR APLICAÇÕES</v>
      </c>
      <c r="C39" s="83">
        <f t="shared" si="0"/>
        <v>7</v>
      </c>
      <c r="D39" s="50" t="s">
        <v>258</v>
      </c>
      <c r="E39" s="50" t="s">
        <v>410</v>
      </c>
      <c r="F39" s="51">
        <v>44014</v>
      </c>
      <c r="G39" s="50" t="s">
        <v>621</v>
      </c>
      <c r="H39" s="52">
        <v>100</v>
      </c>
      <c r="I39" s="50" t="s">
        <v>675</v>
      </c>
      <c r="J39" s="50" t="s">
        <v>409</v>
      </c>
      <c r="K39" s="50" t="s">
        <v>410</v>
      </c>
      <c r="L39" s="50" t="s">
        <v>497</v>
      </c>
      <c r="M39" s="52">
        <v>150148</v>
      </c>
      <c r="N39" s="50" t="s">
        <v>498</v>
      </c>
      <c r="O39" s="53"/>
      <c r="P39" s="55">
        <v>0.02</v>
      </c>
      <c r="Q39" s="52">
        <v>7</v>
      </c>
      <c r="R39" s="50" t="s">
        <v>620</v>
      </c>
      <c r="S39" s="52">
        <v>2020</v>
      </c>
      <c r="T39" s="50" t="s">
        <v>623</v>
      </c>
      <c r="U39" s="50" t="s">
        <v>263</v>
      </c>
      <c r="V39" s="50" t="s">
        <v>276</v>
      </c>
      <c r="W39" s="50" t="s">
        <v>500</v>
      </c>
      <c r="X39" s="52">
        <v>1</v>
      </c>
      <c r="Y39" s="52"/>
      <c r="Z39" s="50" t="s">
        <v>266</v>
      </c>
      <c r="AA39" s="52">
        <v>1</v>
      </c>
      <c r="AB39" s="52">
        <v>1</v>
      </c>
      <c r="AC39" s="51">
        <v>44014</v>
      </c>
      <c r="AD39" s="51">
        <v>44018</v>
      </c>
      <c r="AE39" s="50" t="s">
        <v>670</v>
      </c>
      <c r="AF39" s="50" t="s">
        <v>670</v>
      </c>
    </row>
    <row r="40" spans="1:32" ht="17.25" customHeight="1">
      <c r="A40" s="57" t="str">
        <f t="shared" si="1"/>
        <v>APLICAÇÃO / RESGATE DE APLICAÇÃO</v>
      </c>
      <c r="B40" s="69" t="str">
        <f>VLOOKUP(A40,'De Para'!$C$3:$D$195,2,0)</f>
        <v>RECEBÍVEIS NAO CORRENTES</v>
      </c>
      <c r="C40" s="83">
        <f t="shared" si="0"/>
        <v>7</v>
      </c>
      <c r="D40" s="50" t="s">
        <v>258</v>
      </c>
      <c r="E40" s="50" t="s">
        <v>410</v>
      </c>
      <c r="F40" s="51">
        <v>44014</v>
      </c>
      <c r="G40" s="50" t="s">
        <v>259</v>
      </c>
      <c r="H40" s="52">
        <v>100</v>
      </c>
      <c r="I40" s="86" t="s">
        <v>690</v>
      </c>
      <c r="J40" s="50" t="s">
        <v>409</v>
      </c>
      <c r="K40" s="50" t="s">
        <v>410</v>
      </c>
      <c r="L40" s="50" t="s">
        <v>260</v>
      </c>
      <c r="M40" s="52">
        <v>150149</v>
      </c>
      <c r="N40" s="50" t="s">
        <v>261</v>
      </c>
      <c r="O40" s="53"/>
      <c r="P40" s="72">
        <v>-11785.7</v>
      </c>
      <c r="Q40" s="52">
        <v>7</v>
      </c>
      <c r="R40" s="50" t="s">
        <v>262</v>
      </c>
      <c r="S40" s="52">
        <v>2020</v>
      </c>
      <c r="T40" s="50" t="s">
        <v>271</v>
      </c>
      <c r="U40" s="50" t="s">
        <v>263</v>
      </c>
      <c r="V40" s="50" t="s">
        <v>264</v>
      </c>
      <c r="W40" s="50" t="s">
        <v>265</v>
      </c>
      <c r="X40" s="52">
        <v>1</v>
      </c>
      <c r="Y40" s="52"/>
      <c r="Z40" s="50" t="s">
        <v>266</v>
      </c>
      <c r="AA40" s="52">
        <v>1</v>
      </c>
      <c r="AB40" s="52">
        <v>1</v>
      </c>
      <c r="AC40" s="51">
        <v>44014</v>
      </c>
      <c r="AD40" s="51">
        <v>44018</v>
      </c>
      <c r="AE40" s="50" t="s">
        <v>671</v>
      </c>
      <c r="AF40" s="50" t="s">
        <v>670</v>
      </c>
    </row>
    <row r="41" spans="1:32" ht="17.25" customHeight="1">
      <c r="A41" s="57" t="str">
        <f t="shared" si="1"/>
        <v>APLICAÇÃO / RESGATE DE APLICAÇÃO</v>
      </c>
      <c r="B41" s="69" t="str">
        <f>VLOOKUP(A41,'De Para'!$C$3:$D$195,2,0)</f>
        <v>RECEBÍVEIS NAO CORRENTES</v>
      </c>
      <c r="C41" s="83">
        <f t="shared" si="0"/>
        <v>7</v>
      </c>
      <c r="D41" s="50" t="s">
        <v>258</v>
      </c>
      <c r="E41" s="50" t="s">
        <v>410</v>
      </c>
      <c r="F41" s="51">
        <v>44014</v>
      </c>
      <c r="G41" s="50" t="s">
        <v>624</v>
      </c>
      <c r="H41" s="52">
        <v>100</v>
      </c>
      <c r="I41" s="86" t="s">
        <v>675</v>
      </c>
      <c r="J41" s="50" t="s">
        <v>409</v>
      </c>
      <c r="K41" s="50" t="s">
        <v>410</v>
      </c>
      <c r="L41" s="50" t="s">
        <v>260</v>
      </c>
      <c r="M41" s="52">
        <v>150151</v>
      </c>
      <c r="N41" s="50" t="s">
        <v>261</v>
      </c>
      <c r="O41" s="53"/>
      <c r="P41" s="55">
        <v>11785.7</v>
      </c>
      <c r="Q41" s="52">
        <v>7</v>
      </c>
      <c r="R41" s="50" t="s">
        <v>262</v>
      </c>
      <c r="S41" s="52">
        <v>2020</v>
      </c>
      <c r="T41" s="50" t="s">
        <v>271</v>
      </c>
      <c r="U41" s="50" t="s">
        <v>263</v>
      </c>
      <c r="V41" s="50" t="s">
        <v>264</v>
      </c>
      <c r="W41" s="50" t="s">
        <v>265</v>
      </c>
      <c r="X41" s="52">
        <v>1</v>
      </c>
      <c r="Y41" s="52"/>
      <c r="Z41" s="50" t="s">
        <v>266</v>
      </c>
      <c r="AA41" s="52">
        <v>1</v>
      </c>
      <c r="AB41" s="52">
        <v>0</v>
      </c>
      <c r="AC41" s="51">
        <v>44014</v>
      </c>
      <c r="AD41" s="51">
        <v>44018</v>
      </c>
      <c r="AE41" s="50" t="s">
        <v>670</v>
      </c>
      <c r="AF41" s="50" t="s">
        <v>670</v>
      </c>
    </row>
    <row r="42" spans="1:32" ht="17.25" customHeight="1">
      <c r="A42" s="57" t="str">
        <f t="shared" si="1"/>
        <v>SERVIÇO DE MANUTENÇÃO PATRIMONIAL</v>
      </c>
      <c r="B42" s="69" t="str">
        <f>VLOOKUP(A42,'De Para'!$C$3:$D$195,2,0)</f>
        <v>FORNECEDORES</v>
      </c>
      <c r="C42" s="83">
        <f t="shared" si="0"/>
        <v>6</v>
      </c>
      <c r="D42" s="50" t="s">
        <v>258</v>
      </c>
      <c r="E42" s="50" t="s">
        <v>410</v>
      </c>
      <c r="F42" s="51">
        <v>44007</v>
      </c>
      <c r="G42" s="50" t="s">
        <v>278</v>
      </c>
      <c r="H42" s="52">
        <v>100</v>
      </c>
      <c r="I42" s="86" t="s">
        <v>675</v>
      </c>
      <c r="J42" s="50" t="s">
        <v>409</v>
      </c>
      <c r="K42" s="50" t="s">
        <v>410</v>
      </c>
      <c r="L42" s="50" t="s">
        <v>333</v>
      </c>
      <c r="M42" s="52">
        <v>150926</v>
      </c>
      <c r="N42" s="50" t="s">
        <v>334</v>
      </c>
      <c r="O42" s="53" t="s">
        <v>723</v>
      </c>
      <c r="P42" s="55">
        <v>-109669.77</v>
      </c>
      <c r="Q42" s="52">
        <v>6</v>
      </c>
      <c r="R42" s="50" t="s">
        <v>492</v>
      </c>
      <c r="S42" s="52">
        <v>2020</v>
      </c>
      <c r="T42" s="50" t="s">
        <v>724</v>
      </c>
      <c r="U42" s="50" t="s">
        <v>263</v>
      </c>
      <c r="V42" s="50" t="s">
        <v>288</v>
      </c>
      <c r="W42" s="50" t="s">
        <v>289</v>
      </c>
      <c r="X42" s="52">
        <v>1</v>
      </c>
      <c r="Y42" s="52">
        <v>121287</v>
      </c>
      <c r="Z42" s="50" t="s">
        <v>266</v>
      </c>
      <c r="AA42" s="52">
        <v>1</v>
      </c>
      <c r="AB42" s="52">
        <v>0</v>
      </c>
      <c r="AC42" s="51">
        <v>44007</v>
      </c>
      <c r="AD42" s="51">
        <v>44019</v>
      </c>
      <c r="AE42" s="50" t="s">
        <v>670</v>
      </c>
      <c r="AF42" s="50" t="s">
        <v>670</v>
      </c>
    </row>
    <row r="43" spans="1:32" ht="17.25" customHeight="1">
      <c r="A43" s="57" t="str">
        <f t="shared" si="1"/>
        <v>SERVIÇO DE MANUTENÇÃO PATRIMONIAL</v>
      </c>
      <c r="B43" s="69" t="str">
        <f>VLOOKUP(A43,'De Para'!$C$3:$D$195,2,0)</f>
        <v>FORNECEDORES</v>
      </c>
      <c r="C43" s="83">
        <f t="shared" si="0"/>
        <v>7</v>
      </c>
      <c r="D43" s="50" t="s">
        <v>258</v>
      </c>
      <c r="E43" s="50" t="s">
        <v>410</v>
      </c>
      <c r="F43" s="51">
        <v>44014</v>
      </c>
      <c r="G43" s="50" t="s">
        <v>278</v>
      </c>
      <c r="H43" s="52">
        <v>100</v>
      </c>
      <c r="I43" s="86" t="s">
        <v>675</v>
      </c>
      <c r="J43" s="50" t="s">
        <v>409</v>
      </c>
      <c r="K43" s="50" t="s">
        <v>410</v>
      </c>
      <c r="L43" s="50" t="s">
        <v>333</v>
      </c>
      <c r="M43" s="52">
        <v>150932</v>
      </c>
      <c r="N43" s="50" t="s">
        <v>334</v>
      </c>
      <c r="O43" s="53" t="s">
        <v>723</v>
      </c>
      <c r="P43" s="55">
        <v>-3854.82</v>
      </c>
      <c r="Q43" s="52">
        <v>7</v>
      </c>
      <c r="R43" s="50" t="s">
        <v>492</v>
      </c>
      <c r="S43" s="52">
        <v>2020</v>
      </c>
      <c r="T43" s="50" t="s">
        <v>725</v>
      </c>
      <c r="U43" s="50" t="s">
        <v>263</v>
      </c>
      <c r="V43" s="50" t="s">
        <v>288</v>
      </c>
      <c r="W43" s="50" t="s">
        <v>289</v>
      </c>
      <c r="X43" s="52">
        <v>1</v>
      </c>
      <c r="Y43" s="52">
        <v>121287</v>
      </c>
      <c r="Z43" s="50" t="s">
        <v>266</v>
      </c>
      <c r="AA43" s="52">
        <v>1</v>
      </c>
      <c r="AB43" s="52">
        <v>0</v>
      </c>
      <c r="AC43" s="51">
        <v>44014</v>
      </c>
      <c r="AD43" s="51">
        <v>44019</v>
      </c>
      <c r="AE43" s="50" t="s">
        <v>670</v>
      </c>
      <c r="AF43" s="50" t="s">
        <v>670</v>
      </c>
    </row>
    <row r="44" spans="1:32" ht="17.25" customHeight="1">
      <c r="A44" s="57" t="str">
        <f t="shared" si="1"/>
        <v>SERVIÇO DE MANUTENÇÃO PATRIMONIAL</v>
      </c>
      <c r="B44" s="69" t="str">
        <f>VLOOKUP(A44,'De Para'!$C$3:$D$195,2,0)</f>
        <v>FORNECEDORES</v>
      </c>
      <c r="C44" s="83">
        <f t="shared" si="0"/>
        <v>6</v>
      </c>
      <c r="D44" s="50" t="s">
        <v>258</v>
      </c>
      <c r="E44" s="50" t="s">
        <v>410</v>
      </c>
      <c r="F44" s="51">
        <v>44008</v>
      </c>
      <c r="G44" s="50" t="s">
        <v>278</v>
      </c>
      <c r="H44" s="52">
        <v>100</v>
      </c>
      <c r="I44" s="86" t="s">
        <v>675</v>
      </c>
      <c r="J44" s="50" t="s">
        <v>409</v>
      </c>
      <c r="K44" s="50" t="s">
        <v>410</v>
      </c>
      <c r="L44" s="50" t="s">
        <v>333</v>
      </c>
      <c r="M44" s="52">
        <v>150935</v>
      </c>
      <c r="N44" s="50" t="s">
        <v>334</v>
      </c>
      <c r="O44" s="53" t="s">
        <v>726</v>
      </c>
      <c r="P44" s="73">
        <v>-69800</v>
      </c>
      <c r="Q44" s="52">
        <v>6</v>
      </c>
      <c r="R44" s="50" t="s">
        <v>727</v>
      </c>
      <c r="S44" s="52">
        <v>2020</v>
      </c>
      <c r="T44" s="50" t="s">
        <v>728</v>
      </c>
      <c r="U44" s="50" t="s">
        <v>263</v>
      </c>
      <c r="V44" s="50" t="s">
        <v>288</v>
      </c>
      <c r="W44" s="50" t="s">
        <v>289</v>
      </c>
      <c r="X44" s="52">
        <v>1</v>
      </c>
      <c r="Y44" s="52">
        <v>121929</v>
      </c>
      <c r="Z44" s="50" t="s">
        <v>266</v>
      </c>
      <c r="AA44" s="52">
        <v>1</v>
      </c>
      <c r="AB44" s="52">
        <v>0</v>
      </c>
      <c r="AC44" s="51">
        <v>44008</v>
      </c>
      <c r="AD44" s="51">
        <v>44019</v>
      </c>
      <c r="AE44" s="50" t="s">
        <v>670</v>
      </c>
      <c r="AF44" s="50" t="s">
        <v>670</v>
      </c>
    </row>
    <row r="45" spans="1:32" ht="17.25" customHeight="1">
      <c r="A45" s="57" t="str">
        <f t="shared" si="1"/>
        <v>EST. MATERIAIS DE MANUTENÇÃO C/ RESTRICAO</v>
      </c>
      <c r="B45" s="69" t="str">
        <f>VLOOKUP(A45,'De Para'!$C$3:$D$195,2,0)</f>
        <v>FORNECEDORES</v>
      </c>
      <c r="C45" s="83">
        <f t="shared" si="0"/>
        <v>6</v>
      </c>
      <c r="D45" s="50" t="s">
        <v>258</v>
      </c>
      <c r="E45" s="50" t="s">
        <v>410</v>
      </c>
      <c r="F45" s="51">
        <v>44008</v>
      </c>
      <c r="G45" s="50" t="s">
        <v>278</v>
      </c>
      <c r="H45" s="52">
        <v>100</v>
      </c>
      <c r="I45" s="86" t="s">
        <v>675</v>
      </c>
      <c r="J45" s="50" t="s">
        <v>409</v>
      </c>
      <c r="K45" s="50" t="s">
        <v>410</v>
      </c>
      <c r="L45" s="50" t="s">
        <v>462</v>
      </c>
      <c r="M45" s="52">
        <v>150936</v>
      </c>
      <c r="N45" s="50" t="s">
        <v>463</v>
      </c>
      <c r="O45" s="53" t="s">
        <v>726</v>
      </c>
      <c r="P45" s="55">
        <v>-98081.05</v>
      </c>
      <c r="Q45" s="52">
        <v>6</v>
      </c>
      <c r="R45" s="50" t="s">
        <v>729</v>
      </c>
      <c r="S45" s="52">
        <v>2020</v>
      </c>
      <c r="T45" s="50" t="s">
        <v>730</v>
      </c>
      <c r="U45" s="50" t="s">
        <v>263</v>
      </c>
      <c r="V45" s="50" t="s">
        <v>303</v>
      </c>
      <c r="W45" s="50" t="s">
        <v>351</v>
      </c>
      <c r="X45" s="52">
        <v>1</v>
      </c>
      <c r="Y45" s="52">
        <v>121934</v>
      </c>
      <c r="Z45" s="50" t="s">
        <v>266</v>
      </c>
      <c r="AA45" s="52">
        <v>1</v>
      </c>
      <c r="AB45" s="52">
        <v>0</v>
      </c>
      <c r="AC45" s="51">
        <v>44008</v>
      </c>
      <c r="AD45" s="51">
        <v>44019</v>
      </c>
      <c r="AE45" s="50" t="s">
        <v>670</v>
      </c>
      <c r="AF45" s="50" t="s">
        <v>670</v>
      </c>
    </row>
    <row r="46" spans="1:32" ht="17.25" customHeight="1">
      <c r="A46" s="57" t="str">
        <f t="shared" si="1"/>
        <v>EMPRÉSTIMOS / DEVOLUÇÃO ENTRE CONTAS</v>
      </c>
      <c r="B46" s="69" t="str">
        <f>VLOOKUP(A46,'De Para'!$C$3:$D$195,2,0)</f>
        <v>FOLHA E ENCARGOS</v>
      </c>
      <c r="C46" s="83">
        <f t="shared" si="0"/>
        <v>6</v>
      </c>
      <c r="D46" s="50" t="s">
        <v>258</v>
      </c>
      <c r="E46" s="50" t="s">
        <v>410</v>
      </c>
      <c r="F46" s="51">
        <v>44006</v>
      </c>
      <c r="G46" s="50" t="s">
        <v>624</v>
      </c>
      <c r="H46" s="52">
        <v>100</v>
      </c>
      <c r="I46" s="86" t="s">
        <v>675</v>
      </c>
      <c r="J46" s="50" t="s">
        <v>409</v>
      </c>
      <c r="K46" s="50" t="s">
        <v>410</v>
      </c>
      <c r="L46" s="50" t="s">
        <v>361</v>
      </c>
      <c r="M46" s="52">
        <v>150939</v>
      </c>
      <c r="N46" s="50" t="s">
        <v>362</v>
      </c>
      <c r="O46" s="53"/>
      <c r="P46" s="73">
        <v>300000</v>
      </c>
      <c r="Q46" s="52">
        <v>6</v>
      </c>
      <c r="R46" s="50" t="s">
        <v>275</v>
      </c>
      <c r="S46" s="52">
        <v>2020</v>
      </c>
      <c r="T46" s="50" t="s">
        <v>731</v>
      </c>
      <c r="U46" s="50" t="s">
        <v>263</v>
      </c>
      <c r="V46" s="50" t="s">
        <v>264</v>
      </c>
      <c r="W46" s="50" t="s">
        <v>363</v>
      </c>
      <c r="X46" s="52">
        <v>1</v>
      </c>
      <c r="Y46" s="52"/>
      <c r="Z46" s="50" t="s">
        <v>266</v>
      </c>
      <c r="AA46" s="52">
        <v>1</v>
      </c>
      <c r="AB46" s="52">
        <v>0</v>
      </c>
      <c r="AC46" s="51">
        <v>44006</v>
      </c>
      <c r="AD46" s="51">
        <v>44019</v>
      </c>
      <c r="AE46" s="50" t="s">
        <v>670</v>
      </c>
      <c r="AF46" s="50" t="s">
        <v>670</v>
      </c>
    </row>
    <row r="47" spans="1:32" ht="17.25" customHeight="1">
      <c r="A47" s="57" t="str">
        <f t="shared" si="1"/>
        <v>EMPRÉSTIMOS / DEVOLUÇÃO ENTRE CONTAS</v>
      </c>
      <c r="B47" s="69" t="str">
        <f>VLOOKUP(A47,'De Para'!$C$3:$D$195,2,0)</f>
        <v>FOLHA E ENCARGOS</v>
      </c>
      <c r="C47" s="83">
        <f t="shared" si="0"/>
        <v>6</v>
      </c>
      <c r="D47" s="50" t="s">
        <v>258</v>
      </c>
      <c r="E47" s="50" t="s">
        <v>410</v>
      </c>
      <c r="F47" s="51">
        <v>44007</v>
      </c>
      <c r="G47" s="50" t="s">
        <v>259</v>
      </c>
      <c r="H47" s="52">
        <v>100</v>
      </c>
      <c r="I47" s="86" t="s">
        <v>675</v>
      </c>
      <c r="J47" s="50" t="s">
        <v>409</v>
      </c>
      <c r="K47" s="50" t="s">
        <v>410</v>
      </c>
      <c r="L47" s="50" t="s">
        <v>361</v>
      </c>
      <c r="M47" s="52">
        <v>150943</v>
      </c>
      <c r="N47" s="50" t="s">
        <v>362</v>
      </c>
      <c r="O47" s="53"/>
      <c r="P47" s="55">
        <v>-300000</v>
      </c>
      <c r="Q47" s="52">
        <v>6</v>
      </c>
      <c r="R47" s="50" t="s">
        <v>275</v>
      </c>
      <c r="S47" s="52">
        <v>2020</v>
      </c>
      <c r="T47" s="50" t="s">
        <v>732</v>
      </c>
      <c r="U47" s="50" t="s">
        <v>263</v>
      </c>
      <c r="V47" s="50" t="s">
        <v>264</v>
      </c>
      <c r="W47" s="50" t="s">
        <v>363</v>
      </c>
      <c r="X47" s="52">
        <v>1</v>
      </c>
      <c r="Y47" s="52"/>
      <c r="Z47" s="50" t="s">
        <v>266</v>
      </c>
      <c r="AA47" s="52">
        <v>1</v>
      </c>
      <c r="AB47" s="52">
        <v>1</v>
      </c>
      <c r="AC47" s="51">
        <v>44007</v>
      </c>
      <c r="AD47" s="51">
        <v>44019</v>
      </c>
      <c r="AE47" s="50" t="s">
        <v>670</v>
      </c>
      <c r="AF47" s="50" t="s">
        <v>670</v>
      </c>
    </row>
    <row r="48" spans="1:32" ht="17.25" customHeight="1">
      <c r="A48" s="57" t="str">
        <f t="shared" si="1"/>
        <v>APLICAÇÃO / RESGATE DE APLICAÇÃO</v>
      </c>
      <c r="B48" s="69" t="str">
        <f>VLOOKUP(A48,'De Para'!$C$3:$D$195,2,0)</f>
        <v>RECEBÍVEIS NAO CORRENTES</v>
      </c>
      <c r="C48" s="83">
        <f t="shared" si="0"/>
        <v>7</v>
      </c>
      <c r="D48" s="50" t="s">
        <v>258</v>
      </c>
      <c r="E48" s="50" t="s">
        <v>410</v>
      </c>
      <c r="F48" s="51">
        <v>44013</v>
      </c>
      <c r="G48" s="50" t="s">
        <v>259</v>
      </c>
      <c r="H48" s="52">
        <v>100</v>
      </c>
      <c r="I48" s="86" t="s">
        <v>690</v>
      </c>
      <c r="J48" s="50" t="s">
        <v>409</v>
      </c>
      <c r="K48" s="50" t="s">
        <v>410</v>
      </c>
      <c r="L48" s="50" t="s">
        <v>260</v>
      </c>
      <c r="M48" s="52">
        <v>151010</v>
      </c>
      <c r="N48" s="50" t="s">
        <v>261</v>
      </c>
      <c r="O48" s="53"/>
      <c r="P48" s="55">
        <v>-878.3</v>
      </c>
      <c r="Q48" s="52">
        <v>7</v>
      </c>
      <c r="R48" s="50" t="s">
        <v>262</v>
      </c>
      <c r="S48" s="52">
        <v>2020</v>
      </c>
      <c r="T48" s="50" t="s">
        <v>271</v>
      </c>
      <c r="U48" s="50" t="s">
        <v>263</v>
      </c>
      <c r="V48" s="50" t="s">
        <v>264</v>
      </c>
      <c r="W48" s="50" t="s">
        <v>265</v>
      </c>
      <c r="X48" s="52">
        <v>1</v>
      </c>
      <c r="Y48" s="52"/>
      <c r="Z48" s="50" t="s">
        <v>266</v>
      </c>
      <c r="AA48" s="52">
        <v>1</v>
      </c>
      <c r="AB48" s="52">
        <v>1</v>
      </c>
      <c r="AC48" s="51">
        <v>44013</v>
      </c>
      <c r="AD48" s="51">
        <v>44019</v>
      </c>
      <c r="AE48" s="50" t="s">
        <v>671</v>
      </c>
      <c r="AF48" s="50" t="s">
        <v>670</v>
      </c>
    </row>
    <row r="49" spans="1:32" ht="17.25" customHeight="1">
      <c r="A49" s="57" t="str">
        <f t="shared" si="1"/>
        <v>APLICAÇÃO / RESGATE DE APLICAÇÃO</v>
      </c>
      <c r="B49" s="69" t="str">
        <f>VLOOKUP(A49,'De Para'!$C$3:$D$195,2,0)</f>
        <v>RECEBÍVEIS NAO CORRENTES</v>
      </c>
      <c r="C49" s="83">
        <f t="shared" si="0"/>
        <v>7</v>
      </c>
      <c r="D49" s="50" t="s">
        <v>258</v>
      </c>
      <c r="E49" s="50" t="s">
        <v>410</v>
      </c>
      <c r="F49" s="51">
        <v>44013</v>
      </c>
      <c r="G49" s="50" t="s">
        <v>624</v>
      </c>
      <c r="H49" s="52">
        <v>100</v>
      </c>
      <c r="I49" s="86" t="s">
        <v>675</v>
      </c>
      <c r="J49" s="50" t="s">
        <v>409</v>
      </c>
      <c r="K49" s="50" t="s">
        <v>410</v>
      </c>
      <c r="L49" s="50" t="s">
        <v>260</v>
      </c>
      <c r="M49" s="52">
        <v>151011</v>
      </c>
      <c r="N49" s="50" t="s">
        <v>261</v>
      </c>
      <c r="O49" s="53"/>
      <c r="P49" s="55">
        <v>878.3</v>
      </c>
      <c r="Q49" s="52">
        <v>7</v>
      </c>
      <c r="R49" s="50" t="s">
        <v>262</v>
      </c>
      <c r="S49" s="52">
        <v>2020</v>
      </c>
      <c r="T49" s="50" t="s">
        <v>271</v>
      </c>
      <c r="U49" s="50" t="s">
        <v>263</v>
      </c>
      <c r="V49" s="50" t="s">
        <v>264</v>
      </c>
      <c r="W49" s="50" t="s">
        <v>265</v>
      </c>
      <c r="X49" s="52">
        <v>1</v>
      </c>
      <c r="Y49" s="52"/>
      <c r="Z49" s="50" t="s">
        <v>266</v>
      </c>
      <c r="AA49" s="52">
        <v>1</v>
      </c>
      <c r="AB49" s="52">
        <v>0</v>
      </c>
      <c r="AC49" s="51">
        <v>44013</v>
      </c>
      <c r="AD49" s="51">
        <v>44019</v>
      </c>
      <c r="AE49" s="50" t="s">
        <v>670</v>
      </c>
      <c r="AF49" s="50" t="s">
        <v>670</v>
      </c>
    </row>
    <row r="50" spans="1:32" ht="17.25" customHeight="1">
      <c r="A50" s="57" t="str">
        <f t="shared" si="1"/>
        <v>ADIANTAMENTO FORNECEDORES (Não usar)</v>
      </c>
      <c r="B50" s="69" t="str">
        <f>VLOOKUP(A50,'De Para'!$C$3:$D$195,2,0)</f>
        <v>FORNECEDORES</v>
      </c>
      <c r="C50" s="83">
        <f t="shared" si="0"/>
        <v>7</v>
      </c>
      <c r="D50" s="50" t="s">
        <v>258</v>
      </c>
      <c r="E50" s="50" t="s">
        <v>410</v>
      </c>
      <c r="F50" s="51">
        <v>44013</v>
      </c>
      <c r="G50" s="50" t="s">
        <v>278</v>
      </c>
      <c r="H50" s="52">
        <v>100</v>
      </c>
      <c r="I50" s="86" t="s">
        <v>675</v>
      </c>
      <c r="J50" s="50" t="s">
        <v>409</v>
      </c>
      <c r="K50" s="50" t="s">
        <v>410</v>
      </c>
      <c r="L50" s="50" t="s">
        <v>406</v>
      </c>
      <c r="M50" s="52">
        <v>151016</v>
      </c>
      <c r="N50" s="50" t="s">
        <v>407</v>
      </c>
      <c r="O50" s="53" t="s">
        <v>557</v>
      </c>
      <c r="P50" s="55">
        <v>-873</v>
      </c>
      <c r="Q50" s="52">
        <v>7</v>
      </c>
      <c r="R50" s="50" t="s">
        <v>733</v>
      </c>
      <c r="S50" s="52">
        <v>2020</v>
      </c>
      <c r="T50" s="50" t="s">
        <v>734</v>
      </c>
      <c r="U50" s="50" t="s">
        <v>263</v>
      </c>
      <c r="V50" s="50" t="s">
        <v>355</v>
      </c>
      <c r="W50" s="50" t="s">
        <v>408</v>
      </c>
      <c r="X50" s="52">
        <v>1</v>
      </c>
      <c r="Y50" s="52">
        <v>122157</v>
      </c>
      <c r="Z50" s="50" t="s">
        <v>266</v>
      </c>
      <c r="AA50" s="52">
        <v>1</v>
      </c>
      <c r="AB50" s="52">
        <v>0</v>
      </c>
      <c r="AC50" s="51">
        <v>44013</v>
      </c>
      <c r="AD50" s="51">
        <v>44019</v>
      </c>
      <c r="AE50" s="50" t="s">
        <v>670</v>
      </c>
      <c r="AF50" s="50" t="s">
        <v>670</v>
      </c>
    </row>
    <row r="51" spans="1:32" ht="17.25" customHeight="1">
      <c r="A51" s="57" t="str">
        <f t="shared" si="1"/>
        <v>RENDIMENTO SOBRE APLICAÇÃO FINANCEIRA</v>
      </c>
      <c r="B51" s="69" t="str">
        <f>VLOOKUP(A51,'De Para'!$C$3:$D$195,2,0)</f>
        <v>JUROS POR APLICAÇÕES</v>
      </c>
      <c r="C51" s="83">
        <f t="shared" si="0"/>
        <v>7</v>
      </c>
      <c r="D51" s="50" t="s">
        <v>258</v>
      </c>
      <c r="E51" s="50" t="s">
        <v>410</v>
      </c>
      <c r="F51" s="51">
        <v>44015</v>
      </c>
      <c r="G51" s="50" t="s">
        <v>621</v>
      </c>
      <c r="H51" s="52">
        <v>100</v>
      </c>
      <c r="I51" s="86" t="s">
        <v>675</v>
      </c>
      <c r="J51" s="50" t="s">
        <v>409</v>
      </c>
      <c r="K51" s="50" t="s">
        <v>410</v>
      </c>
      <c r="L51" s="50" t="s">
        <v>497</v>
      </c>
      <c r="M51" s="52">
        <v>151020</v>
      </c>
      <c r="N51" s="50" t="s">
        <v>498</v>
      </c>
      <c r="O51" s="53"/>
      <c r="P51" s="55">
        <v>0.01</v>
      </c>
      <c r="Q51" s="52">
        <v>7</v>
      </c>
      <c r="R51" s="50" t="s">
        <v>620</v>
      </c>
      <c r="S51" s="52">
        <v>2020</v>
      </c>
      <c r="T51" s="50" t="s">
        <v>623</v>
      </c>
      <c r="U51" s="50" t="s">
        <v>263</v>
      </c>
      <c r="V51" s="50" t="s">
        <v>276</v>
      </c>
      <c r="W51" s="50" t="s">
        <v>500</v>
      </c>
      <c r="X51" s="52">
        <v>1</v>
      </c>
      <c r="Y51" s="52"/>
      <c r="Z51" s="50" t="s">
        <v>266</v>
      </c>
      <c r="AA51" s="52">
        <v>1</v>
      </c>
      <c r="AB51" s="52">
        <v>1</v>
      </c>
      <c r="AC51" s="51">
        <v>44015</v>
      </c>
      <c r="AD51" s="51">
        <v>44019</v>
      </c>
      <c r="AE51" s="50" t="s">
        <v>670</v>
      </c>
      <c r="AF51" s="50" t="s">
        <v>670</v>
      </c>
    </row>
    <row r="52" spans="1:32" ht="17.25" customHeight="1">
      <c r="A52" s="57" t="str">
        <f t="shared" si="1"/>
        <v>ADIANTAMENTO A FUNCIONARIOS</v>
      </c>
      <c r="B52" s="69" t="str">
        <f>VLOOKUP(A52,'De Para'!$C$3:$D$195,2,0)</f>
        <v>FOLHA E ENCARGOS</v>
      </c>
      <c r="C52" s="83">
        <f t="shared" si="0"/>
        <v>7</v>
      </c>
      <c r="D52" s="50" t="s">
        <v>258</v>
      </c>
      <c r="E52" s="50" t="s">
        <v>410</v>
      </c>
      <c r="F52" s="51">
        <v>44015</v>
      </c>
      <c r="G52" s="50" t="s">
        <v>278</v>
      </c>
      <c r="H52" s="52">
        <v>100</v>
      </c>
      <c r="I52" s="86" t="s">
        <v>675</v>
      </c>
      <c r="J52" s="50" t="s">
        <v>409</v>
      </c>
      <c r="K52" s="50" t="s">
        <v>410</v>
      </c>
      <c r="L52" s="50" t="s">
        <v>573</v>
      </c>
      <c r="M52" s="52">
        <v>151021</v>
      </c>
      <c r="N52" s="50" t="s">
        <v>574</v>
      </c>
      <c r="O52" s="53" t="s">
        <v>735</v>
      </c>
      <c r="P52" s="55">
        <v>-2000</v>
      </c>
      <c r="Q52" s="52">
        <v>7</v>
      </c>
      <c r="R52" s="50" t="s">
        <v>736</v>
      </c>
      <c r="S52" s="52">
        <v>2020</v>
      </c>
      <c r="T52" s="50" t="s">
        <v>737</v>
      </c>
      <c r="U52" s="50" t="s">
        <v>263</v>
      </c>
      <c r="V52" s="50" t="s">
        <v>282</v>
      </c>
      <c r="W52" s="50" t="s">
        <v>283</v>
      </c>
      <c r="X52" s="52">
        <v>1</v>
      </c>
      <c r="Y52" s="52">
        <v>122162</v>
      </c>
      <c r="Z52" s="50" t="s">
        <v>266</v>
      </c>
      <c r="AA52" s="52">
        <v>1</v>
      </c>
      <c r="AB52" s="52">
        <v>0</v>
      </c>
      <c r="AC52" s="51">
        <v>44015</v>
      </c>
      <c r="AD52" s="51">
        <v>44019</v>
      </c>
      <c r="AE52" s="50" t="s">
        <v>670</v>
      </c>
      <c r="AF52" s="50" t="s">
        <v>670</v>
      </c>
    </row>
    <row r="53" spans="1:32" ht="17.25" customHeight="1">
      <c r="A53" s="57" t="str">
        <f t="shared" si="1"/>
        <v>SERVIÇO GRÁFICO</v>
      </c>
      <c r="B53" s="69" t="str">
        <f>VLOOKUP(A53,'De Para'!$C$3:$D$195,2,0)</f>
        <v>FORNECEDORES</v>
      </c>
      <c r="C53" s="83">
        <f t="shared" si="0"/>
        <v>7</v>
      </c>
      <c r="D53" s="50" t="s">
        <v>258</v>
      </c>
      <c r="E53" s="50" t="s">
        <v>410</v>
      </c>
      <c r="F53" s="51">
        <v>44018</v>
      </c>
      <c r="G53" s="50" t="s">
        <v>278</v>
      </c>
      <c r="H53" s="52">
        <v>100</v>
      </c>
      <c r="I53" s="86" t="s">
        <v>675</v>
      </c>
      <c r="J53" s="50" t="s">
        <v>409</v>
      </c>
      <c r="K53" s="50" t="s">
        <v>410</v>
      </c>
      <c r="L53" s="50" t="s">
        <v>474</v>
      </c>
      <c r="M53" s="52">
        <v>151022</v>
      </c>
      <c r="N53" s="50" t="s">
        <v>475</v>
      </c>
      <c r="O53" s="53" t="s">
        <v>683</v>
      </c>
      <c r="P53" s="55">
        <v>-13932</v>
      </c>
      <c r="Q53" s="52">
        <v>7</v>
      </c>
      <c r="R53" s="50" t="s">
        <v>738</v>
      </c>
      <c r="S53" s="52">
        <v>2020</v>
      </c>
      <c r="T53" s="50" t="s">
        <v>739</v>
      </c>
      <c r="U53" s="50" t="s">
        <v>263</v>
      </c>
      <c r="V53" s="50" t="s">
        <v>288</v>
      </c>
      <c r="W53" s="50" t="s">
        <v>289</v>
      </c>
      <c r="X53" s="52">
        <v>1</v>
      </c>
      <c r="Y53" s="52">
        <v>121335</v>
      </c>
      <c r="Z53" s="50" t="s">
        <v>266</v>
      </c>
      <c r="AA53" s="52">
        <v>1</v>
      </c>
      <c r="AB53" s="52">
        <v>0</v>
      </c>
      <c r="AC53" s="51">
        <v>44018</v>
      </c>
      <c r="AD53" s="51">
        <v>44019</v>
      </c>
      <c r="AE53" s="50" t="s">
        <v>670</v>
      </c>
      <c r="AF53" s="50" t="s">
        <v>670</v>
      </c>
    </row>
    <row r="54" spans="1:32" ht="17.25" customHeight="1">
      <c r="A54" s="57" t="str">
        <f t="shared" si="1"/>
        <v>SALÁRIOS E ORDENADOS</v>
      </c>
      <c r="B54" s="69" t="str">
        <f>VLOOKUP(A54,'De Para'!$C$3:$D$195,2,0)</f>
        <v>FOLHA E ENCARGOS</v>
      </c>
      <c r="C54" s="83">
        <f t="shared" si="0"/>
        <v>7</v>
      </c>
      <c r="D54" s="50" t="s">
        <v>258</v>
      </c>
      <c r="E54" s="50" t="s">
        <v>410</v>
      </c>
      <c r="F54" s="51">
        <v>44018</v>
      </c>
      <c r="G54" s="50" t="s">
        <v>278</v>
      </c>
      <c r="H54" s="52">
        <v>100</v>
      </c>
      <c r="I54" s="86" t="s">
        <v>675</v>
      </c>
      <c r="J54" s="50" t="s">
        <v>409</v>
      </c>
      <c r="K54" s="50" t="s">
        <v>410</v>
      </c>
      <c r="L54" s="50" t="s">
        <v>279</v>
      </c>
      <c r="M54" s="52">
        <v>151023</v>
      </c>
      <c r="N54" s="50" t="s">
        <v>280</v>
      </c>
      <c r="O54" s="53" t="s">
        <v>281</v>
      </c>
      <c r="P54" s="55">
        <v>-55563.09</v>
      </c>
      <c r="Q54" s="52">
        <v>7</v>
      </c>
      <c r="R54" s="50" t="s">
        <v>740</v>
      </c>
      <c r="S54" s="52">
        <v>2020</v>
      </c>
      <c r="T54" s="50" t="s">
        <v>741</v>
      </c>
      <c r="U54" s="50" t="s">
        <v>263</v>
      </c>
      <c r="V54" s="50" t="s">
        <v>282</v>
      </c>
      <c r="W54" s="50" t="s">
        <v>283</v>
      </c>
      <c r="X54" s="52">
        <v>1</v>
      </c>
      <c r="Y54" s="52">
        <v>121895</v>
      </c>
      <c r="Z54" s="50" t="s">
        <v>266</v>
      </c>
      <c r="AA54" s="52">
        <v>1</v>
      </c>
      <c r="AB54" s="52">
        <v>0</v>
      </c>
      <c r="AC54" s="51">
        <v>44018</v>
      </c>
      <c r="AD54" s="51">
        <v>44019</v>
      </c>
      <c r="AE54" s="50" t="s">
        <v>670</v>
      </c>
      <c r="AF54" s="50" t="s">
        <v>670</v>
      </c>
    </row>
    <row r="55" spans="1:32" ht="17.25" customHeight="1">
      <c r="A55" s="57" t="str">
        <f t="shared" si="1"/>
        <v>SALÁRIOS E ORDENADOS</v>
      </c>
      <c r="B55" s="69" t="str">
        <f>VLOOKUP(A55,'De Para'!$C$3:$D$195,2,0)</f>
        <v>FOLHA E ENCARGOS</v>
      </c>
      <c r="C55" s="83">
        <f t="shared" si="0"/>
        <v>7</v>
      </c>
      <c r="D55" s="50" t="s">
        <v>258</v>
      </c>
      <c r="E55" s="50" t="s">
        <v>410</v>
      </c>
      <c r="F55" s="51">
        <v>44019</v>
      </c>
      <c r="G55" s="50" t="s">
        <v>278</v>
      </c>
      <c r="H55" s="52">
        <v>100</v>
      </c>
      <c r="I55" s="86" t="s">
        <v>675</v>
      </c>
      <c r="J55" s="50" t="s">
        <v>409</v>
      </c>
      <c r="K55" s="50" t="s">
        <v>410</v>
      </c>
      <c r="L55" s="50" t="s">
        <v>279</v>
      </c>
      <c r="M55" s="52">
        <v>151024</v>
      </c>
      <c r="N55" s="50" t="s">
        <v>280</v>
      </c>
      <c r="O55" s="53" t="s">
        <v>281</v>
      </c>
      <c r="P55" s="55">
        <v>-1489.02</v>
      </c>
      <c r="Q55" s="52">
        <v>7</v>
      </c>
      <c r="R55" s="50" t="s">
        <v>740</v>
      </c>
      <c r="S55" s="52">
        <v>2020</v>
      </c>
      <c r="T55" s="50" t="s">
        <v>741</v>
      </c>
      <c r="U55" s="50" t="s">
        <v>263</v>
      </c>
      <c r="V55" s="50" t="s">
        <v>282</v>
      </c>
      <c r="W55" s="50" t="s">
        <v>283</v>
      </c>
      <c r="X55" s="52">
        <v>1</v>
      </c>
      <c r="Y55" s="52">
        <v>121895</v>
      </c>
      <c r="Z55" s="50" t="s">
        <v>266</v>
      </c>
      <c r="AA55" s="52">
        <v>1</v>
      </c>
      <c r="AB55" s="52">
        <v>0</v>
      </c>
      <c r="AC55" s="51">
        <v>44019</v>
      </c>
      <c r="AD55" s="51">
        <v>44019</v>
      </c>
      <c r="AE55" s="50" t="s">
        <v>670</v>
      </c>
      <c r="AF55" s="50" t="s">
        <v>670</v>
      </c>
    </row>
    <row r="56" spans="1:32" ht="17.25" customHeight="1">
      <c r="A56" s="57" t="str">
        <f t="shared" si="1"/>
        <v>TARIFAS BANCÁRIAS</v>
      </c>
      <c r="B56" s="69" t="str">
        <f>VLOOKUP(A56,'De Para'!$C$3:$D$195,2,0)</f>
        <v>PAGAMENTO DE IMPOSTOS E TAXAS</v>
      </c>
      <c r="C56" s="83">
        <f t="shared" si="0"/>
        <v>7</v>
      </c>
      <c r="D56" s="50" t="s">
        <v>258</v>
      </c>
      <c r="E56" s="50" t="s">
        <v>410</v>
      </c>
      <c r="F56" s="51">
        <v>44018</v>
      </c>
      <c r="G56" s="50" t="s">
        <v>378</v>
      </c>
      <c r="H56" s="52">
        <v>100</v>
      </c>
      <c r="I56" s="86" t="s">
        <v>675</v>
      </c>
      <c r="J56" s="50" t="s">
        <v>409</v>
      </c>
      <c r="K56" s="50" t="s">
        <v>410</v>
      </c>
      <c r="L56" s="50" t="s">
        <v>548</v>
      </c>
      <c r="M56" s="52">
        <v>151025</v>
      </c>
      <c r="N56" s="50" t="s">
        <v>549</v>
      </c>
      <c r="O56" s="53"/>
      <c r="P56" s="55">
        <v>-589.75</v>
      </c>
      <c r="Q56" s="52">
        <v>7</v>
      </c>
      <c r="R56" s="50" t="s">
        <v>275</v>
      </c>
      <c r="S56" s="52">
        <v>2020</v>
      </c>
      <c r="T56" s="50" t="s">
        <v>550</v>
      </c>
      <c r="U56" s="50" t="s">
        <v>263</v>
      </c>
      <c r="V56" s="50" t="s">
        <v>276</v>
      </c>
      <c r="W56" s="50" t="s">
        <v>429</v>
      </c>
      <c r="X56" s="52">
        <v>1</v>
      </c>
      <c r="Y56" s="52"/>
      <c r="Z56" s="50" t="s">
        <v>266</v>
      </c>
      <c r="AA56" s="52">
        <v>1</v>
      </c>
      <c r="AB56" s="52">
        <v>1</v>
      </c>
      <c r="AC56" s="51">
        <v>44018</v>
      </c>
      <c r="AD56" s="51">
        <v>44019</v>
      </c>
      <c r="AE56" s="50" t="s">
        <v>670</v>
      </c>
      <c r="AF56" s="50" t="s">
        <v>668</v>
      </c>
    </row>
    <row r="57" spans="1:32" ht="17.25" customHeight="1">
      <c r="A57" s="57" t="str">
        <f t="shared" si="1"/>
        <v>RENDIMENTO SOBRE APLICAÇÃO FINANCEIRA</v>
      </c>
      <c r="B57" s="69" t="str">
        <f>VLOOKUP(A57,'De Para'!$C$3:$D$195,2,0)</f>
        <v>JUROS POR APLICAÇÕES</v>
      </c>
      <c r="C57" s="83">
        <f t="shared" si="0"/>
        <v>7</v>
      </c>
      <c r="D57" s="50" t="s">
        <v>258</v>
      </c>
      <c r="E57" s="50" t="s">
        <v>410</v>
      </c>
      <c r="F57" s="51">
        <v>44018</v>
      </c>
      <c r="G57" s="50" t="s">
        <v>621</v>
      </c>
      <c r="H57" s="52">
        <v>100</v>
      </c>
      <c r="I57" s="86" t="s">
        <v>675</v>
      </c>
      <c r="J57" s="50" t="s">
        <v>409</v>
      </c>
      <c r="K57" s="50" t="s">
        <v>410</v>
      </c>
      <c r="L57" s="50" t="s">
        <v>497</v>
      </c>
      <c r="M57" s="52">
        <v>151026</v>
      </c>
      <c r="N57" s="50" t="s">
        <v>498</v>
      </c>
      <c r="O57" s="53"/>
      <c r="P57" s="55">
        <v>0.24</v>
      </c>
      <c r="Q57" s="52">
        <v>7</v>
      </c>
      <c r="R57" s="50" t="s">
        <v>620</v>
      </c>
      <c r="S57" s="52">
        <v>2020</v>
      </c>
      <c r="T57" s="50" t="s">
        <v>623</v>
      </c>
      <c r="U57" s="50" t="s">
        <v>263</v>
      </c>
      <c r="V57" s="50" t="s">
        <v>276</v>
      </c>
      <c r="W57" s="50" t="s">
        <v>500</v>
      </c>
      <c r="X57" s="52">
        <v>1</v>
      </c>
      <c r="Y57" s="52"/>
      <c r="Z57" s="50" t="s">
        <v>266</v>
      </c>
      <c r="AA57" s="52">
        <v>1</v>
      </c>
      <c r="AB57" s="52">
        <v>1</v>
      </c>
      <c r="AC57" s="51">
        <v>44018</v>
      </c>
      <c r="AD57" s="51">
        <v>44019</v>
      </c>
      <c r="AE57" s="50" t="s">
        <v>670</v>
      </c>
      <c r="AF57" s="50" t="s">
        <v>670</v>
      </c>
    </row>
    <row r="58" spans="1:32" ht="17.25" customHeight="1">
      <c r="A58" s="57" t="str">
        <f t="shared" si="1"/>
        <v>APLICAÇÃO / RESGATE DE APLICAÇÃO</v>
      </c>
      <c r="B58" s="69" t="str">
        <f>VLOOKUP(A58,'De Para'!$C$3:$D$195,2,0)</f>
        <v>RECEBÍVEIS NAO CORRENTES</v>
      </c>
      <c r="C58" s="83">
        <f t="shared" si="0"/>
        <v>7</v>
      </c>
      <c r="D58" s="50" t="s">
        <v>258</v>
      </c>
      <c r="E58" s="50" t="s">
        <v>410</v>
      </c>
      <c r="F58" s="51">
        <v>44018</v>
      </c>
      <c r="G58" s="50" t="s">
        <v>259</v>
      </c>
      <c r="H58" s="52">
        <v>100</v>
      </c>
      <c r="I58" s="86" t="s">
        <v>690</v>
      </c>
      <c r="J58" s="50" t="s">
        <v>409</v>
      </c>
      <c r="K58" s="50" t="s">
        <v>410</v>
      </c>
      <c r="L58" s="50" t="s">
        <v>260</v>
      </c>
      <c r="M58" s="52">
        <v>151028</v>
      </c>
      <c r="N58" s="50" t="s">
        <v>261</v>
      </c>
      <c r="O58" s="50"/>
      <c r="P58" s="55">
        <v>-73367.09</v>
      </c>
      <c r="Q58" s="52">
        <v>7</v>
      </c>
      <c r="R58" s="50" t="s">
        <v>262</v>
      </c>
      <c r="S58" s="52">
        <v>2020</v>
      </c>
      <c r="T58" s="50" t="s">
        <v>271</v>
      </c>
      <c r="U58" s="50" t="s">
        <v>263</v>
      </c>
      <c r="V58" s="50" t="s">
        <v>264</v>
      </c>
      <c r="W58" s="50" t="s">
        <v>265</v>
      </c>
      <c r="X58" s="52">
        <v>1</v>
      </c>
      <c r="Y58" s="52"/>
      <c r="Z58" s="50" t="s">
        <v>266</v>
      </c>
      <c r="AA58" s="52">
        <v>1</v>
      </c>
      <c r="AB58" s="52">
        <v>1</v>
      </c>
      <c r="AC58" s="51">
        <v>44018</v>
      </c>
      <c r="AD58" s="51">
        <v>44019</v>
      </c>
      <c r="AE58" s="50" t="s">
        <v>671</v>
      </c>
      <c r="AF58" s="50" t="s">
        <v>670</v>
      </c>
    </row>
    <row r="59" spans="1:32" ht="17.25" customHeight="1">
      <c r="A59" s="57" t="str">
        <f t="shared" si="1"/>
        <v>APLICAÇÃO / RESGATE DE APLICAÇÃO</v>
      </c>
      <c r="B59" s="69" t="str">
        <f>VLOOKUP(A59,'De Para'!$C$3:$D$195,2,0)</f>
        <v>RECEBÍVEIS NAO CORRENTES</v>
      </c>
      <c r="C59" s="83">
        <f t="shared" si="0"/>
        <v>7</v>
      </c>
      <c r="D59" s="50" t="s">
        <v>258</v>
      </c>
      <c r="E59" s="50" t="s">
        <v>410</v>
      </c>
      <c r="F59" s="51">
        <v>44018</v>
      </c>
      <c r="G59" s="50" t="s">
        <v>624</v>
      </c>
      <c r="H59" s="52">
        <v>100</v>
      </c>
      <c r="I59" s="86" t="s">
        <v>675</v>
      </c>
      <c r="J59" s="50" t="s">
        <v>409</v>
      </c>
      <c r="K59" s="50" t="s">
        <v>410</v>
      </c>
      <c r="L59" s="50" t="s">
        <v>260</v>
      </c>
      <c r="M59" s="52">
        <v>151029</v>
      </c>
      <c r="N59" s="50" t="s">
        <v>261</v>
      </c>
      <c r="O59" s="50"/>
      <c r="P59" s="55">
        <v>73367.09</v>
      </c>
      <c r="Q59" s="52">
        <v>7</v>
      </c>
      <c r="R59" s="50" t="s">
        <v>262</v>
      </c>
      <c r="S59" s="52">
        <v>2020</v>
      </c>
      <c r="T59" s="50" t="s">
        <v>271</v>
      </c>
      <c r="U59" s="50" t="s">
        <v>263</v>
      </c>
      <c r="V59" s="50" t="s">
        <v>264</v>
      </c>
      <c r="W59" s="50" t="s">
        <v>265</v>
      </c>
      <c r="X59" s="52">
        <v>1</v>
      </c>
      <c r="Y59" s="52"/>
      <c r="Z59" s="50" t="s">
        <v>266</v>
      </c>
      <c r="AA59" s="52">
        <v>1</v>
      </c>
      <c r="AB59" s="52">
        <v>0</v>
      </c>
      <c r="AC59" s="51">
        <v>44018</v>
      </c>
      <c r="AD59" s="51">
        <v>44019</v>
      </c>
      <c r="AE59" s="50" t="s">
        <v>670</v>
      </c>
      <c r="AF59" s="50" t="s">
        <v>668</v>
      </c>
    </row>
    <row r="60" spans="1:32" ht="17.25" customHeight="1">
      <c r="A60" s="57" t="str">
        <f t="shared" si="1"/>
        <v>TRANSFERÊNCIA ENTRE CONTAS</v>
      </c>
      <c r="B60" s="69" t="str">
        <f>VLOOKUP(A60,'De Para'!$C$3:$D$195,2,0)</f>
        <v>RECEBÍVEIS NAO CORRENTES</v>
      </c>
      <c r="C60" s="83">
        <f t="shared" si="0"/>
        <v>7</v>
      </c>
      <c r="D60" s="50" t="s">
        <v>258</v>
      </c>
      <c r="E60" s="50" t="s">
        <v>410</v>
      </c>
      <c r="F60" s="51">
        <v>44019</v>
      </c>
      <c r="G60" s="50" t="s">
        <v>259</v>
      </c>
      <c r="H60" s="52">
        <v>100</v>
      </c>
      <c r="I60" s="86" t="s">
        <v>675</v>
      </c>
      <c r="J60" s="50" t="s">
        <v>409</v>
      </c>
      <c r="K60" s="50" t="s">
        <v>410</v>
      </c>
      <c r="L60" s="50" t="s">
        <v>267</v>
      </c>
      <c r="M60" s="52">
        <v>151186</v>
      </c>
      <c r="N60" s="50" t="s">
        <v>268</v>
      </c>
      <c r="O60" s="50"/>
      <c r="P60" s="55">
        <v>-6555.42</v>
      </c>
      <c r="Q60" s="52">
        <v>7</v>
      </c>
      <c r="R60" s="50" t="s">
        <v>262</v>
      </c>
      <c r="S60" s="52">
        <v>2020</v>
      </c>
      <c r="T60" s="50" t="s">
        <v>742</v>
      </c>
      <c r="U60" s="50" t="s">
        <v>263</v>
      </c>
      <c r="V60" s="50" t="s">
        <v>264</v>
      </c>
      <c r="W60" s="50" t="s">
        <v>270</v>
      </c>
      <c r="X60" s="52">
        <v>1</v>
      </c>
      <c r="Y60" s="52"/>
      <c r="Z60" s="50" t="s">
        <v>266</v>
      </c>
      <c r="AA60" s="52">
        <v>1</v>
      </c>
      <c r="AB60" s="52">
        <v>1</v>
      </c>
      <c r="AC60" s="51">
        <v>44019</v>
      </c>
      <c r="AD60" s="51">
        <v>44023</v>
      </c>
      <c r="AE60" s="50" t="s">
        <v>670</v>
      </c>
      <c r="AF60" s="50" t="s">
        <v>670</v>
      </c>
    </row>
    <row r="61" spans="1:32" ht="17.25" customHeight="1">
      <c r="A61" s="57" t="str">
        <f t="shared" si="1"/>
        <v>APLICAÇÃO / RESGATE DE APLICAÇÃO</v>
      </c>
      <c r="B61" s="69" t="str">
        <f>VLOOKUP(A61,'De Para'!$C$3:$D$195,2,0)</f>
        <v>RECEBÍVEIS NAO CORRENTES</v>
      </c>
      <c r="C61" s="83">
        <f t="shared" si="0"/>
        <v>7</v>
      </c>
      <c r="D61" s="50" t="s">
        <v>258</v>
      </c>
      <c r="E61" s="50" t="s">
        <v>410</v>
      </c>
      <c r="F61" s="51">
        <v>44015</v>
      </c>
      <c r="G61" s="50" t="s">
        <v>259</v>
      </c>
      <c r="H61" s="52">
        <v>100</v>
      </c>
      <c r="I61" s="86" t="s">
        <v>690</v>
      </c>
      <c r="J61" s="50" t="s">
        <v>409</v>
      </c>
      <c r="K61" s="50" t="s">
        <v>410</v>
      </c>
      <c r="L61" s="50" t="s">
        <v>260</v>
      </c>
      <c r="M61" s="52">
        <v>151495</v>
      </c>
      <c r="N61" s="50" t="s">
        <v>261</v>
      </c>
      <c r="O61" s="53"/>
      <c r="P61" s="55">
        <v>-2000</v>
      </c>
      <c r="Q61" s="52">
        <v>7</v>
      </c>
      <c r="R61" s="50" t="s">
        <v>262</v>
      </c>
      <c r="S61" s="52">
        <v>2020</v>
      </c>
      <c r="T61" s="50" t="s">
        <v>271</v>
      </c>
      <c r="U61" s="50" t="s">
        <v>263</v>
      </c>
      <c r="V61" s="50" t="s">
        <v>264</v>
      </c>
      <c r="W61" s="50" t="s">
        <v>265</v>
      </c>
      <c r="X61" s="52">
        <v>1</v>
      </c>
      <c r="Y61" s="52"/>
      <c r="Z61" s="50" t="s">
        <v>266</v>
      </c>
      <c r="AA61" s="52">
        <v>1</v>
      </c>
      <c r="AB61" s="52">
        <v>1</v>
      </c>
      <c r="AC61" s="51">
        <v>44015</v>
      </c>
      <c r="AD61" s="51">
        <v>44023</v>
      </c>
      <c r="AE61" s="50" t="s">
        <v>671</v>
      </c>
      <c r="AF61" s="50" t="s">
        <v>668</v>
      </c>
    </row>
    <row r="62" spans="1:32" ht="17.25" customHeight="1">
      <c r="A62" s="57" t="str">
        <f t="shared" si="1"/>
        <v>APLICAÇÃO / RESGATE DE APLICAÇÃO</v>
      </c>
      <c r="B62" s="69" t="str">
        <f>VLOOKUP(A62,'De Para'!$C$3:$D$195,2,0)</f>
        <v>RECEBÍVEIS NAO CORRENTES</v>
      </c>
      <c r="C62" s="83">
        <f t="shared" si="0"/>
        <v>7</v>
      </c>
      <c r="D62" s="50" t="s">
        <v>258</v>
      </c>
      <c r="E62" s="50" t="s">
        <v>410</v>
      </c>
      <c r="F62" s="51">
        <v>44015</v>
      </c>
      <c r="G62" s="50" t="s">
        <v>624</v>
      </c>
      <c r="H62" s="52">
        <v>100</v>
      </c>
      <c r="I62" s="86" t="s">
        <v>675</v>
      </c>
      <c r="J62" s="50" t="s">
        <v>409</v>
      </c>
      <c r="K62" s="50" t="s">
        <v>410</v>
      </c>
      <c r="L62" s="50" t="s">
        <v>260</v>
      </c>
      <c r="M62" s="52">
        <v>151496</v>
      </c>
      <c r="N62" s="50" t="s">
        <v>261</v>
      </c>
      <c r="O62" s="50"/>
      <c r="P62" s="55">
        <v>2000</v>
      </c>
      <c r="Q62" s="52">
        <v>7</v>
      </c>
      <c r="R62" s="50" t="s">
        <v>262</v>
      </c>
      <c r="S62" s="52">
        <v>2020</v>
      </c>
      <c r="T62" s="50" t="s">
        <v>271</v>
      </c>
      <c r="U62" s="50" t="s">
        <v>263</v>
      </c>
      <c r="V62" s="50" t="s">
        <v>264</v>
      </c>
      <c r="W62" s="50" t="s">
        <v>265</v>
      </c>
      <c r="X62" s="52">
        <v>1</v>
      </c>
      <c r="Y62" s="52"/>
      <c r="Z62" s="50" t="s">
        <v>266</v>
      </c>
      <c r="AA62" s="52">
        <v>1</v>
      </c>
      <c r="AB62" s="52">
        <v>0</v>
      </c>
      <c r="AC62" s="51">
        <v>44015</v>
      </c>
      <c r="AD62" s="51">
        <v>44023</v>
      </c>
      <c r="AE62" s="50" t="s">
        <v>670</v>
      </c>
      <c r="AF62" s="50" t="s">
        <v>670</v>
      </c>
    </row>
    <row r="63" spans="1:32" ht="17.25" customHeight="1">
      <c r="A63" s="57" t="str">
        <f t="shared" si="1"/>
        <v>ADIANTAMENTO FORNECEDORES (Não usar)</v>
      </c>
      <c r="B63" s="69" t="str">
        <f>VLOOKUP(A63,'De Para'!$C$3:$D$195,2,0)</f>
        <v>FORNECEDORES</v>
      </c>
      <c r="C63" s="83">
        <f t="shared" si="0"/>
        <v>7</v>
      </c>
      <c r="D63" s="50" t="s">
        <v>258</v>
      </c>
      <c r="E63" s="50" t="s">
        <v>410</v>
      </c>
      <c r="F63" s="51">
        <v>44018</v>
      </c>
      <c r="G63" s="50" t="s">
        <v>278</v>
      </c>
      <c r="H63" s="52">
        <v>100</v>
      </c>
      <c r="I63" s="86" t="s">
        <v>675</v>
      </c>
      <c r="J63" s="50" t="s">
        <v>409</v>
      </c>
      <c r="K63" s="50" t="s">
        <v>410</v>
      </c>
      <c r="L63" s="50" t="s">
        <v>406</v>
      </c>
      <c r="M63" s="52">
        <v>151498</v>
      </c>
      <c r="N63" s="50" t="s">
        <v>407</v>
      </c>
      <c r="O63" s="50" t="s">
        <v>743</v>
      </c>
      <c r="P63" s="55">
        <v>-1670</v>
      </c>
      <c r="Q63" s="52">
        <v>7</v>
      </c>
      <c r="R63" s="50" t="s">
        <v>744</v>
      </c>
      <c r="S63" s="52">
        <v>2020</v>
      </c>
      <c r="T63" s="50" t="s">
        <v>745</v>
      </c>
      <c r="U63" s="50" t="s">
        <v>263</v>
      </c>
      <c r="V63" s="50" t="s">
        <v>355</v>
      </c>
      <c r="W63" s="50" t="s">
        <v>408</v>
      </c>
      <c r="X63" s="52">
        <v>1</v>
      </c>
      <c r="Y63" s="52">
        <v>122668</v>
      </c>
      <c r="Z63" s="50" t="s">
        <v>266</v>
      </c>
      <c r="AA63" s="52">
        <v>1</v>
      </c>
      <c r="AB63" s="52">
        <v>0</v>
      </c>
      <c r="AC63" s="51">
        <v>44018</v>
      </c>
      <c r="AD63" s="51">
        <v>44023</v>
      </c>
      <c r="AE63" s="50" t="s">
        <v>670</v>
      </c>
      <c r="AF63" s="50" t="s">
        <v>668</v>
      </c>
    </row>
    <row r="64" spans="1:32" ht="17.25" customHeight="1">
      <c r="A64" s="57" t="str">
        <f t="shared" si="1"/>
        <v>ADIANTAMENTO FORNECEDORES (Não usar)</v>
      </c>
      <c r="B64" s="69" t="str">
        <f>VLOOKUP(A64,'De Para'!$C$3:$D$195,2,0)</f>
        <v>FORNECEDORES</v>
      </c>
      <c r="C64" s="83">
        <f t="shared" si="0"/>
        <v>7</v>
      </c>
      <c r="D64" s="50" t="s">
        <v>258</v>
      </c>
      <c r="E64" s="50" t="s">
        <v>410</v>
      </c>
      <c r="F64" s="51">
        <v>44018</v>
      </c>
      <c r="G64" s="50" t="s">
        <v>278</v>
      </c>
      <c r="H64" s="52">
        <v>100</v>
      </c>
      <c r="I64" s="86" t="s">
        <v>675</v>
      </c>
      <c r="J64" s="50" t="s">
        <v>409</v>
      </c>
      <c r="K64" s="50" t="s">
        <v>410</v>
      </c>
      <c r="L64" s="50" t="s">
        <v>406</v>
      </c>
      <c r="M64" s="52">
        <v>151499</v>
      </c>
      <c r="N64" s="50" t="s">
        <v>407</v>
      </c>
      <c r="O64" s="50" t="s">
        <v>746</v>
      </c>
      <c r="P64" s="55">
        <v>-1612.5</v>
      </c>
      <c r="Q64" s="52">
        <v>7</v>
      </c>
      <c r="R64" s="50" t="s">
        <v>747</v>
      </c>
      <c r="S64" s="52">
        <v>2020</v>
      </c>
      <c r="T64" s="50" t="s">
        <v>748</v>
      </c>
      <c r="U64" s="50" t="s">
        <v>263</v>
      </c>
      <c r="V64" s="50" t="s">
        <v>355</v>
      </c>
      <c r="W64" s="50" t="s">
        <v>408</v>
      </c>
      <c r="X64" s="52">
        <v>1</v>
      </c>
      <c r="Y64" s="52">
        <v>122671</v>
      </c>
      <c r="Z64" s="50" t="s">
        <v>266</v>
      </c>
      <c r="AA64" s="52">
        <v>1</v>
      </c>
      <c r="AB64" s="52">
        <v>0</v>
      </c>
      <c r="AC64" s="51">
        <v>44018</v>
      </c>
      <c r="AD64" s="51">
        <v>44023</v>
      </c>
      <c r="AE64" s="50" t="s">
        <v>670</v>
      </c>
      <c r="AF64" s="50" t="s">
        <v>670</v>
      </c>
    </row>
    <row r="65" spans="1:32" ht="17.25" customHeight="1">
      <c r="A65" s="57" t="str">
        <f t="shared" si="1"/>
        <v>TARIFAS BANCÁRIAS</v>
      </c>
      <c r="B65" s="69" t="str">
        <f>VLOOKUP(A65,'De Para'!$C$3:$D$195,2,0)</f>
        <v>PAGAMENTO DE IMPOSTOS E TAXAS</v>
      </c>
      <c r="C65" s="83">
        <f t="shared" si="0"/>
        <v>7</v>
      </c>
      <c r="D65" s="50" t="s">
        <v>258</v>
      </c>
      <c r="E65" s="50" t="s">
        <v>410</v>
      </c>
      <c r="F65" s="51">
        <v>44019</v>
      </c>
      <c r="G65" s="50" t="s">
        <v>378</v>
      </c>
      <c r="H65" s="52">
        <v>100</v>
      </c>
      <c r="I65" s="86" t="s">
        <v>675</v>
      </c>
      <c r="J65" s="50" t="s">
        <v>409</v>
      </c>
      <c r="K65" s="50" t="s">
        <v>410</v>
      </c>
      <c r="L65" s="50" t="s">
        <v>548</v>
      </c>
      <c r="M65" s="52">
        <v>151500</v>
      </c>
      <c r="N65" s="50" t="s">
        <v>549</v>
      </c>
      <c r="O65" s="53"/>
      <c r="P65" s="55">
        <v>-21.2</v>
      </c>
      <c r="Q65" s="52">
        <v>7</v>
      </c>
      <c r="R65" s="50" t="s">
        <v>275</v>
      </c>
      <c r="S65" s="52">
        <v>2020</v>
      </c>
      <c r="T65" s="50" t="s">
        <v>550</v>
      </c>
      <c r="U65" s="50" t="s">
        <v>263</v>
      </c>
      <c r="V65" s="50" t="s">
        <v>276</v>
      </c>
      <c r="W65" s="50" t="s">
        <v>429</v>
      </c>
      <c r="X65" s="52">
        <v>1</v>
      </c>
      <c r="Y65" s="52"/>
      <c r="Z65" s="50" t="s">
        <v>266</v>
      </c>
      <c r="AA65" s="52">
        <v>1</v>
      </c>
      <c r="AB65" s="52">
        <v>1</v>
      </c>
      <c r="AC65" s="51">
        <v>44019</v>
      </c>
      <c r="AD65" s="51">
        <v>44023</v>
      </c>
      <c r="AE65" s="50" t="s">
        <v>670</v>
      </c>
      <c r="AF65" s="50" t="s">
        <v>668</v>
      </c>
    </row>
    <row r="66" spans="1:32" ht="17.25" customHeight="1">
      <c r="A66" s="57" t="str">
        <f t="shared" si="1"/>
        <v>RENDIMENTO SOBRE APLICAÇÃO FINANCEIRA</v>
      </c>
      <c r="B66" s="69" t="str">
        <f>VLOOKUP(A66,'De Para'!$C$3:$D$195,2,0)</f>
        <v>JUROS POR APLICAÇÕES</v>
      </c>
      <c r="C66" s="83">
        <f t="shared" ref="C66:C129" si="2">MONTH(AC66)</f>
        <v>7</v>
      </c>
      <c r="D66" s="50" t="s">
        <v>258</v>
      </c>
      <c r="E66" s="50" t="s">
        <v>410</v>
      </c>
      <c r="F66" s="51">
        <v>44019</v>
      </c>
      <c r="G66" s="50" t="s">
        <v>621</v>
      </c>
      <c r="H66" s="52">
        <v>100</v>
      </c>
      <c r="I66" s="86" t="s">
        <v>675</v>
      </c>
      <c r="J66" s="50" t="s">
        <v>409</v>
      </c>
      <c r="K66" s="50" t="s">
        <v>410</v>
      </c>
      <c r="L66" s="50" t="s">
        <v>497</v>
      </c>
      <c r="M66" s="52">
        <v>151501</v>
      </c>
      <c r="N66" s="50" t="s">
        <v>498</v>
      </c>
      <c r="O66" s="53"/>
      <c r="P66" s="55">
        <v>0.04</v>
      </c>
      <c r="Q66" s="52">
        <v>7</v>
      </c>
      <c r="R66" s="50" t="s">
        <v>620</v>
      </c>
      <c r="S66" s="52">
        <v>2020</v>
      </c>
      <c r="T66" s="50" t="s">
        <v>623</v>
      </c>
      <c r="U66" s="50" t="s">
        <v>263</v>
      </c>
      <c r="V66" s="50" t="s">
        <v>276</v>
      </c>
      <c r="W66" s="50" t="s">
        <v>500</v>
      </c>
      <c r="X66" s="52">
        <v>1</v>
      </c>
      <c r="Y66" s="52"/>
      <c r="Z66" s="50" t="s">
        <v>266</v>
      </c>
      <c r="AA66" s="52">
        <v>1</v>
      </c>
      <c r="AB66" s="52">
        <v>1</v>
      </c>
      <c r="AC66" s="51">
        <v>44019</v>
      </c>
      <c r="AD66" s="51">
        <v>44023</v>
      </c>
      <c r="AE66" s="50" t="s">
        <v>670</v>
      </c>
      <c r="AF66" s="50" t="s">
        <v>670</v>
      </c>
    </row>
    <row r="67" spans="1:32" ht="17.25" customHeight="1">
      <c r="A67" s="57" t="str">
        <f t="shared" ref="A67:A130" si="3">N67</f>
        <v>APLICAÇÃO / RESGATE DE APLICAÇÃO</v>
      </c>
      <c r="B67" s="69" t="str">
        <f>VLOOKUP(A67,'De Para'!$C$3:$D$195,2,0)</f>
        <v>RECEBÍVEIS NAO CORRENTES</v>
      </c>
      <c r="C67" s="83">
        <f t="shared" si="2"/>
        <v>7</v>
      </c>
      <c r="D67" s="50" t="s">
        <v>258</v>
      </c>
      <c r="E67" s="50" t="s">
        <v>410</v>
      </c>
      <c r="F67" s="51">
        <v>44019</v>
      </c>
      <c r="G67" s="50" t="s">
        <v>259</v>
      </c>
      <c r="H67" s="52">
        <v>100</v>
      </c>
      <c r="I67" s="86" t="s">
        <v>690</v>
      </c>
      <c r="J67" s="50" t="s">
        <v>409</v>
      </c>
      <c r="K67" s="50" t="s">
        <v>410</v>
      </c>
      <c r="L67" s="50" t="s">
        <v>260</v>
      </c>
      <c r="M67" s="52">
        <v>151503</v>
      </c>
      <c r="N67" s="50" t="s">
        <v>261</v>
      </c>
      <c r="O67" s="53"/>
      <c r="P67" s="55">
        <v>-9445.6</v>
      </c>
      <c r="Q67" s="52">
        <v>7</v>
      </c>
      <c r="R67" s="50" t="s">
        <v>262</v>
      </c>
      <c r="S67" s="52">
        <v>2020</v>
      </c>
      <c r="T67" s="50" t="s">
        <v>271</v>
      </c>
      <c r="U67" s="50" t="s">
        <v>263</v>
      </c>
      <c r="V67" s="50" t="s">
        <v>264</v>
      </c>
      <c r="W67" s="50" t="s">
        <v>265</v>
      </c>
      <c r="X67" s="52">
        <v>1</v>
      </c>
      <c r="Y67" s="52"/>
      <c r="Z67" s="50" t="s">
        <v>266</v>
      </c>
      <c r="AA67" s="52">
        <v>1</v>
      </c>
      <c r="AB67" s="52">
        <v>1</v>
      </c>
      <c r="AC67" s="51">
        <v>44019</v>
      </c>
      <c r="AD67" s="51">
        <v>44023</v>
      </c>
      <c r="AE67" s="50" t="s">
        <v>671</v>
      </c>
      <c r="AF67" s="50" t="s">
        <v>670</v>
      </c>
    </row>
    <row r="68" spans="1:32" ht="17.25" customHeight="1">
      <c r="A68" s="57" t="str">
        <f t="shared" si="3"/>
        <v>APLICAÇÃO / RESGATE DE APLICAÇÃO</v>
      </c>
      <c r="B68" s="69" t="str">
        <f>VLOOKUP(A68,'De Para'!$C$3:$D$195,2,0)</f>
        <v>RECEBÍVEIS NAO CORRENTES</v>
      </c>
      <c r="C68" s="83">
        <f t="shared" si="2"/>
        <v>7</v>
      </c>
      <c r="D68" s="50" t="s">
        <v>258</v>
      </c>
      <c r="E68" s="50" t="s">
        <v>410</v>
      </c>
      <c r="F68" s="51">
        <v>44019</v>
      </c>
      <c r="G68" s="50" t="s">
        <v>624</v>
      </c>
      <c r="H68" s="52">
        <v>100</v>
      </c>
      <c r="I68" s="86" t="s">
        <v>675</v>
      </c>
      <c r="J68" s="50" t="s">
        <v>409</v>
      </c>
      <c r="K68" s="50" t="s">
        <v>410</v>
      </c>
      <c r="L68" s="50" t="s">
        <v>260</v>
      </c>
      <c r="M68" s="52">
        <v>151504</v>
      </c>
      <c r="N68" s="50" t="s">
        <v>261</v>
      </c>
      <c r="O68" s="53"/>
      <c r="P68" s="78">
        <v>9445.6</v>
      </c>
      <c r="Q68" s="52">
        <v>7</v>
      </c>
      <c r="R68" s="50" t="s">
        <v>262</v>
      </c>
      <c r="S68" s="52">
        <v>2020</v>
      </c>
      <c r="T68" s="50" t="s">
        <v>271</v>
      </c>
      <c r="U68" s="50" t="s">
        <v>263</v>
      </c>
      <c r="V68" s="50" t="s">
        <v>264</v>
      </c>
      <c r="W68" s="50" t="s">
        <v>265</v>
      </c>
      <c r="X68" s="52">
        <v>1</v>
      </c>
      <c r="Y68" s="52"/>
      <c r="Z68" s="50" t="s">
        <v>266</v>
      </c>
      <c r="AA68" s="52">
        <v>1</v>
      </c>
      <c r="AB68" s="52">
        <v>0</v>
      </c>
      <c r="AC68" s="51">
        <v>44019</v>
      </c>
      <c r="AD68" s="51">
        <v>44023</v>
      </c>
      <c r="AE68" s="50" t="s">
        <v>670</v>
      </c>
      <c r="AF68" s="50" t="s">
        <v>670</v>
      </c>
    </row>
    <row r="69" spans="1:32" ht="17.25" customHeight="1">
      <c r="A69" s="57" t="str">
        <f t="shared" si="3"/>
        <v>ADIANTAMENTO FORNECEDORES (Não usar)</v>
      </c>
      <c r="B69" s="69" t="str">
        <f>VLOOKUP(A69,'De Para'!$C$3:$D$195,2,0)</f>
        <v>FORNECEDORES</v>
      </c>
      <c r="C69" s="83">
        <f t="shared" si="2"/>
        <v>7</v>
      </c>
      <c r="D69" s="50" t="s">
        <v>258</v>
      </c>
      <c r="E69" s="50" t="s">
        <v>410</v>
      </c>
      <c r="F69" s="51">
        <v>44019</v>
      </c>
      <c r="G69" s="50" t="s">
        <v>278</v>
      </c>
      <c r="H69" s="52">
        <v>100</v>
      </c>
      <c r="I69" s="86" t="s">
        <v>675</v>
      </c>
      <c r="J69" s="50" t="s">
        <v>409</v>
      </c>
      <c r="K69" s="50" t="s">
        <v>410</v>
      </c>
      <c r="L69" s="50" t="s">
        <v>406</v>
      </c>
      <c r="M69" s="52">
        <v>151505</v>
      </c>
      <c r="N69" s="50" t="s">
        <v>407</v>
      </c>
      <c r="O69" s="53" t="s">
        <v>749</v>
      </c>
      <c r="P69" s="55">
        <v>-1380</v>
      </c>
      <c r="Q69" s="52">
        <v>7</v>
      </c>
      <c r="R69" s="50" t="s">
        <v>750</v>
      </c>
      <c r="S69" s="52">
        <v>2020</v>
      </c>
      <c r="T69" s="50" t="s">
        <v>751</v>
      </c>
      <c r="U69" s="50" t="s">
        <v>263</v>
      </c>
      <c r="V69" s="50" t="s">
        <v>355</v>
      </c>
      <c r="W69" s="50" t="s">
        <v>408</v>
      </c>
      <c r="X69" s="52">
        <v>1</v>
      </c>
      <c r="Y69" s="52">
        <v>122685</v>
      </c>
      <c r="Z69" s="50" t="s">
        <v>266</v>
      </c>
      <c r="AA69" s="52">
        <v>1</v>
      </c>
      <c r="AB69" s="52">
        <v>0</v>
      </c>
      <c r="AC69" s="51">
        <v>44019</v>
      </c>
      <c r="AD69" s="51">
        <v>44023</v>
      </c>
      <c r="AE69" s="50" t="s">
        <v>670</v>
      </c>
      <c r="AF69" s="50" t="s">
        <v>670</v>
      </c>
    </row>
    <row r="70" spans="1:32" ht="17.25" customHeight="1">
      <c r="A70" s="57" t="str">
        <f t="shared" si="3"/>
        <v>SALÁRIOS E ORDENADOS</v>
      </c>
      <c r="B70" s="69" t="str">
        <f>VLOOKUP(A70,'De Para'!$C$3:$D$195,2,0)</f>
        <v>FOLHA E ENCARGOS</v>
      </c>
      <c r="C70" s="83">
        <f t="shared" si="2"/>
        <v>7</v>
      </c>
      <c r="D70" s="50" t="s">
        <v>258</v>
      </c>
      <c r="E70" s="50" t="s">
        <v>410</v>
      </c>
      <c r="F70" s="51">
        <v>44020</v>
      </c>
      <c r="G70" s="50" t="s">
        <v>278</v>
      </c>
      <c r="H70" s="52">
        <v>100</v>
      </c>
      <c r="I70" s="86" t="s">
        <v>675</v>
      </c>
      <c r="J70" s="50" t="s">
        <v>409</v>
      </c>
      <c r="K70" s="50" t="s">
        <v>410</v>
      </c>
      <c r="L70" s="50" t="s">
        <v>279</v>
      </c>
      <c r="M70" s="52">
        <v>151506</v>
      </c>
      <c r="N70" s="50" t="s">
        <v>280</v>
      </c>
      <c r="O70" s="53" t="s">
        <v>281</v>
      </c>
      <c r="P70" s="55">
        <v>-4873.8900000000003</v>
      </c>
      <c r="Q70" s="52">
        <v>7</v>
      </c>
      <c r="R70" s="50" t="s">
        <v>740</v>
      </c>
      <c r="S70" s="52">
        <v>2020</v>
      </c>
      <c r="T70" s="50" t="s">
        <v>741</v>
      </c>
      <c r="U70" s="50" t="s">
        <v>263</v>
      </c>
      <c r="V70" s="50" t="s">
        <v>282</v>
      </c>
      <c r="W70" s="50" t="s">
        <v>283</v>
      </c>
      <c r="X70" s="52">
        <v>1</v>
      </c>
      <c r="Y70" s="52">
        <v>121895</v>
      </c>
      <c r="Z70" s="50" t="s">
        <v>266</v>
      </c>
      <c r="AA70" s="52">
        <v>1</v>
      </c>
      <c r="AB70" s="52">
        <v>0</v>
      </c>
      <c r="AC70" s="51">
        <v>44020</v>
      </c>
      <c r="AD70" s="51">
        <v>44023</v>
      </c>
      <c r="AE70" s="50" t="s">
        <v>670</v>
      </c>
      <c r="AF70" s="50" t="s">
        <v>670</v>
      </c>
    </row>
    <row r="71" spans="1:32" ht="17.25" customHeight="1">
      <c r="A71" s="57" t="str">
        <f t="shared" si="3"/>
        <v>SALÁRIOS E ORDENADOS</v>
      </c>
      <c r="B71" s="69" t="str">
        <f>VLOOKUP(A71,'De Para'!$C$3:$D$195,2,0)</f>
        <v>FOLHA E ENCARGOS</v>
      </c>
      <c r="C71" s="83">
        <f t="shared" si="2"/>
        <v>7</v>
      </c>
      <c r="D71" s="50" t="s">
        <v>258</v>
      </c>
      <c r="E71" s="50" t="s">
        <v>410</v>
      </c>
      <c r="F71" s="51">
        <v>44021</v>
      </c>
      <c r="G71" s="50" t="s">
        <v>278</v>
      </c>
      <c r="H71" s="52">
        <v>100</v>
      </c>
      <c r="I71" s="86" t="s">
        <v>675</v>
      </c>
      <c r="J71" s="50" t="s">
        <v>409</v>
      </c>
      <c r="K71" s="50" t="s">
        <v>410</v>
      </c>
      <c r="L71" s="50" t="s">
        <v>279</v>
      </c>
      <c r="M71" s="52">
        <v>151507</v>
      </c>
      <c r="N71" s="50" t="s">
        <v>280</v>
      </c>
      <c r="O71" s="53" t="s">
        <v>281</v>
      </c>
      <c r="P71" s="78">
        <v>-260.61</v>
      </c>
      <c r="Q71" s="52">
        <v>7</v>
      </c>
      <c r="R71" s="50" t="s">
        <v>740</v>
      </c>
      <c r="S71" s="52">
        <v>2020</v>
      </c>
      <c r="T71" s="50" t="s">
        <v>741</v>
      </c>
      <c r="U71" s="50" t="s">
        <v>263</v>
      </c>
      <c r="V71" s="50" t="s">
        <v>282</v>
      </c>
      <c r="W71" s="50" t="s">
        <v>283</v>
      </c>
      <c r="X71" s="52">
        <v>1</v>
      </c>
      <c r="Y71" s="52">
        <v>121895</v>
      </c>
      <c r="Z71" s="50" t="s">
        <v>266</v>
      </c>
      <c r="AA71" s="52">
        <v>1</v>
      </c>
      <c r="AB71" s="52">
        <v>0</v>
      </c>
      <c r="AC71" s="51">
        <v>44021</v>
      </c>
      <c r="AD71" s="51">
        <v>44023</v>
      </c>
      <c r="AE71" s="50" t="s">
        <v>670</v>
      </c>
      <c r="AF71" s="50" t="s">
        <v>670</v>
      </c>
    </row>
    <row r="72" spans="1:32" ht="17.25" customHeight="1">
      <c r="A72" s="57" t="str">
        <f t="shared" si="3"/>
        <v>SERVIÇO DE MANUTENÇÃO PATRIMONIAL</v>
      </c>
      <c r="B72" s="69" t="str">
        <f>VLOOKUP(A72,'De Para'!$C$3:$D$195,2,0)</f>
        <v>FORNECEDORES</v>
      </c>
      <c r="C72" s="83">
        <f t="shared" si="2"/>
        <v>7</v>
      </c>
      <c r="D72" s="50" t="s">
        <v>258</v>
      </c>
      <c r="E72" s="50" t="s">
        <v>410</v>
      </c>
      <c r="F72" s="51">
        <v>44020</v>
      </c>
      <c r="G72" s="50" t="s">
        <v>278</v>
      </c>
      <c r="H72" s="52">
        <v>100</v>
      </c>
      <c r="I72" s="86" t="s">
        <v>675</v>
      </c>
      <c r="J72" s="50" t="s">
        <v>409</v>
      </c>
      <c r="K72" s="50" t="s">
        <v>410</v>
      </c>
      <c r="L72" s="50" t="s">
        <v>333</v>
      </c>
      <c r="M72" s="52">
        <v>151510</v>
      </c>
      <c r="N72" s="50" t="s">
        <v>334</v>
      </c>
      <c r="O72" s="53" t="s">
        <v>723</v>
      </c>
      <c r="P72" s="55">
        <v>-210831.37</v>
      </c>
      <c r="Q72" s="52">
        <v>7</v>
      </c>
      <c r="R72" s="50" t="s">
        <v>752</v>
      </c>
      <c r="S72" s="52">
        <v>2020</v>
      </c>
      <c r="T72" s="50" t="s">
        <v>753</v>
      </c>
      <c r="U72" s="50" t="s">
        <v>263</v>
      </c>
      <c r="V72" s="50" t="s">
        <v>288</v>
      </c>
      <c r="W72" s="50" t="s">
        <v>289</v>
      </c>
      <c r="X72" s="52">
        <v>1</v>
      </c>
      <c r="Y72" s="52">
        <v>122265</v>
      </c>
      <c r="Z72" s="50" t="s">
        <v>266</v>
      </c>
      <c r="AA72" s="52">
        <v>1</v>
      </c>
      <c r="AB72" s="52">
        <v>0</v>
      </c>
      <c r="AC72" s="51">
        <v>44020</v>
      </c>
      <c r="AD72" s="51">
        <v>44023</v>
      </c>
      <c r="AE72" s="50" t="s">
        <v>670</v>
      </c>
      <c r="AF72" s="50" t="s">
        <v>670</v>
      </c>
    </row>
    <row r="73" spans="1:32" ht="17.25" customHeight="1">
      <c r="A73" s="57" t="str">
        <f t="shared" si="3"/>
        <v>TARIFAS BANCÁRIAS</v>
      </c>
      <c r="B73" s="69" t="str">
        <f>VLOOKUP(A73,'De Para'!$C$3:$D$195,2,0)</f>
        <v>PAGAMENTO DE IMPOSTOS E TAXAS</v>
      </c>
      <c r="C73" s="83">
        <f t="shared" si="2"/>
        <v>7</v>
      </c>
      <c r="D73" s="50" t="s">
        <v>258</v>
      </c>
      <c r="E73" s="50" t="s">
        <v>410</v>
      </c>
      <c r="F73" s="51">
        <v>44020</v>
      </c>
      <c r="G73" s="50" t="s">
        <v>378</v>
      </c>
      <c r="H73" s="52">
        <v>100</v>
      </c>
      <c r="I73" s="86" t="s">
        <v>675</v>
      </c>
      <c r="J73" s="50" t="s">
        <v>409</v>
      </c>
      <c r="K73" s="50" t="s">
        <v>410</v>
      </c>
      <c r="L73" s="50" t="s">
        <v>548</v>
      </c>
      <c r="M73" s="52">
        <v>151683</v>
      </c>
      <c r="N73" s="50" t="s">
        <v>549</v>
      </c>
      <c r="O73" s="53"/>
      <c r="P73" s="55">
        <v>-32.1</v>
      </c>
      <c r="Q73" s="52">
        <v>7</v>
      </c>
      <c r="R73" s="50" t="s">
        <v>275</v>
      </c>
      <c r="S73" s="52">
        <v>2020</v>
      </c>
      <c r="T73" s="50" t="s">
        <v>550</v>
      </c>
      <c r="U73" s="50" t="s">
        <v>263</v>
      </c>
      <c r="V73" s="50" t="s">
        <v>276</v>
      </c>
      <c r="W73" s="50" t="s">
        <v>429</v>
      </c>
      <c r="X73" s="52">
        <v>1</v>
      </c>
      <c r="Y73" s="52"/>
      <c r="Z73" s="50" t="s">
        <v>266</v>
      </c>
      <c r="AA73" s="52">
        <v>1</v>
      </c>
      <c r="AB73" s="52">
        <v>1</v>
      </c>
      <c r="AC73" s="51">
        <v>44020</v>
      </c>
      <c r="AD73" s="51">
        <v>44023</v>
      </c>
      <c r="AE73" s="50" t="s">
        <v>670</v>
      </c>
      <c r="AF73" s="50" t="s">
        <v>670</v>
      </c>
    </row>
    <row r="74" spans="1:32" ht="17.25" customHeight="1">
      <c r="A74" s="57" t="str">
        <f t="shared" si="3"/>
        <v>RENDIMENTO SOBRE APLICAÇÃO FINANCEIRA</v>
      </c>
      <c r="B74" s="69" t="str">
        <f>VLOOKUP(A74,'De Para'!$C$3:$D$195,2,0)</f>
        <v>JUROS POR APLICAÇÕES</v>
      </c>
      <c r="C74" s="83">
        <f t="shared" si="2"/>
        <v>7</v>
      </c>
      <c r="D74" s="50" t="s">
        <v>258</v>
      </c>
      <c r="E74" s="50" t="s">
        <v>410</v>
      </c>
      <c r="F74" s="51">
        <v>44020</v>
      </c>
      <c r="G74" s="50" t="s">
        <v>621</v>
      </c>
      <c r="H74" s="52">
        <v>100</v>
      </c>
      <c r="I74" s="86" t="s">
        <v>675</v>
      </c>
      <c r="J74" s="50" t="s">
        <v>409</v>
      </c>
      <c r="K74" s="50" t="s">
        <v>410</v>
      </c>
      <c r="L74" s="50" t="s">
        <v>497</v>
      </c>
      <c r="M74" s="52">
        <v>151684</v>
      </c>
      <c r="N74" s="50" t="s">
        <v>498</v>
      </c>
      <c r="O74" s="53"/>
      <c r="P74" s="78">
        <v>1.1299999999999999</v>
      </c>
      <c r="Q74" s="52">
        <v>7</v>
      </c>
      <c r="R74" s="50" t="s">
        <v>620</v>
      </c>
      <c r="S74" s="52">
        <v>2020</v>
      </c>
      <c r="T74" s="50" t="s">
        <v>623</v>
      </c>
      <c r="U74" s="50" t="s">
        <v>263</v>
      </c>
      <c r="V74" s="50" t="s">
        <v>276</v>
      </c>
      <c r="W74" s="50" t="s">
        <v>500</v>
      </c>
      <c r="X74" s="52">
        <v>1</v>
      </c>
      <c r="Y74" s="52"/>
      <c r="Z74" s="50" t="s">
        <v>266</v>
      </c>
      <c r="AA74" s="52">
        <v>1</v>
      </c>
      <c r="AB74" s="52">
        <v>1</v>
      </c>
      <c r="AC74" s="51">
        <v>44020</v>
      </c>
      <c r="AD74" s="51">
        <v>44023</v>
      </c>
      <c r="AE74" s="50" t="s">
        <v>670</v>
      </c>
      <c r="AF74" s="50" t="s">
        <v>670</v>
      </c>
    </row>
    <row r="75" spans="1:32" ht="17.25" customHeight="1">
      <c r="A75" s="57" t="str">
        <f t="shared" si="3"/>
        <v>APLICAÇÃO / RESGATE DE APLICAÇÃO</v>
      </c>
      <c r="B75" s="69" t="str">
        <f>VLOOKUP(A75,'De Para'!$C$3:$D$195,2,0)</f>
        <v>RECEBÍVEIS NAO CORRENTES</v>
      </c>
      <c r="C75" s="83">
        <f t="shared" si="2"/>
        <v>7</v>
      </c>
      <c r="D75" s="50" t="s">
        <v>258</v>
      </c>
      <c r="E75" s="50" t="s">
        <v>410</v>
      </c>
      <c r="F75" s="51">
        <v>44020</v>
      </c>
      <c r="G75" s="50" t="s">
        <v>259</v>
      </c>
      <c r="H75" s="52">
        <v>100</v>
      </c>
      <c r="I75" s="86" t="s">
        <v>690</v>
      </c>
      <c r="J75" s="50" t="s">
        <v>409</v>
      </c>
      <c r="K75" s="50" t="s">
        <v>410</v>
      </c>
      <c r="L75" s="50" t="s">
        <v>260</v>
      </c>
      <c r="M75" s="52">
        <v>151685</v>
      </c>
      <c r="N75" s="50" t="s">
        <v>261</v>
      </c>
      <c r="O75" s="53"/>
      <c r="P75" s="55">
        <v>-215736.23</v>
      </c>
      <c r="Q75" s="52">
        <v>7</v>
      </c>
      <c r="R75" s="50" t="s">
        <v>262</v>
      </c>
      <c r="S75" s="52">
        <v>2020</v>
      </c>
      <c r="T75" s="50" t="s">
        <v>271</v>
      </c>
      <c r="U75" s="50" t="s">
        <v>263</v>
      </c>
      <c r="V75" s="50" t="s">
        <v>264</v>
      </c>
      <c r="W75" s="50" t="s">
        <v>265</v>
      </c>
      <c r="X75" s="52">
        <v>1</v>
      </c>
      <c r="Y75" s="52"/>
      <c r="Z75" s="50" t="s">
        <v>266</v>
      </c>
      <c r="AA75" s="52">
        <v>1</v>
      </c>
      <c r="AB75" s="52">
        <v>1</v>
      </c>
      <c r="AC75" s="51">
        <v>44020</v>
      </c>
      <c r="AD75" s="51">
        <v>44023</v>
      </c>
      <c r="AE75" s="50" t="s">
        <v>671</v>
      </c>
      <c r="AF75" s="50" t="s">
        <v>670</v>
      </c>
    </row>
    <row r="76" spans="1:32" ht="17.25" customHeight="1">
      <c r="A76" s="57" t="str">
        <f t="shared" si="3"/>
        <v>APLICAÇÃO / RESGATE DE APLICAÇÃO</v>
      </c>
      <c r="B76" s="69" t="str">
        <f>VLOOKUP(A76,'De Para'!$C$3:$D$195,2,0)</f>
        <v>RECEBÍVEIS NAO CORRENTES</v>
      </c>
      <c r="C76" s="83">
        <f t="shared" si="2"/>
        <v>7</v>
      </c>
      <c r="D76" s="50" t="s">
        <v>258</v>
      </c>
      <c r="E76" s="50" t="s">
        <v>410</v>
      </c>
      <c r="F76" s="51">
        <v>44020</v>
      </c>
      <c r="G76" s="50" t="s">
        <v>624</v>
      </c>
      <c r="H76" s="52">
        <v>100</v>
      </c>
      <c r="I76" s="86" t="s">
        <v>675</v>
      </c>
      <c r="J76" s="50" t="s">
        <v>409</v>
      </c>
      <c r="K76" s="50" t="s">
        <v>410</v>
      </c>
      <c r="L76" s="50" t="s">
        <v>260</v>
      </c>
      <c r="M76" s="52">
        <v>151686</v>
      </c>
      <c r="N76" s="50" t="s">
        <v>261</v>
      </c>
      <c r="O76" s="53"/>
      <c r="P76" s="55">
        <v>215736.23</v>
      </c>
      <c r="Q76" s="52">
        <v>7</v>
      </c>
      <c r="R76" s="50" t="s">
        <v>262</v>
      </c>
      <c r="S76" s="52">
        <v>2020</v>
      </c>
      <c r="T76" s="50" t="s">
        <v>271</v>
      </c>
      <c r="U76" s="50" t="s">
        <v>263</v>
      </c>
      <c r="V76" s="50" t="s">
        <v>264</v>
      </c>
      <c r="W76" s="50" t="s">
        <v>265</v>
      </c>
      <c r="X76" s="52">
        <v>1</v>
      </c>
      <c r="Y76" s="52"/>
      <c r="Z76" s="50" t="s">
        <v>266</v>
      </c>
      <c r="AA76" s="52">
        <v>1</v>
      </c>
      <c r="AB76" s="52">
        <v>0</v>
      </c>
      <c r="AC76" s="51">
        <v>44020</v>
      </c>
      <c r="AD76" s="54">
        <v>44023</v>
      </c>
      <c r="AE76" s="50" t="s">
        <v>670</v>
      </c>
      <c r="AF76" s="50" t="s">
        <v>670</v>
      </c>
    </row>
    <row r="77" spans="1:32" ht="17.25" customHeight="1">
      <c r="A77" s="57" t="str">
        <f t="shared" si="3"/>
        <v>TARIFAS BANCÁRIAS</v>
      </c>
      <c r="B77" s="69" t="str">
        <f>VLOOKUP(A77,'De Para'!$C$3:$D$195,2,0)</f>
        <v>PAGAMENTO DE IMPOSTOS E TAXAS</v>
      </c>
      <c r="C77" s="83">
        <f t="shared" si="2"/>
        <v>7</v>
      </c>
      <c r="D77" s="50" t="s">
        <v>258</v>
      </c>
      <c r="E77" s="50" t="s">
        <v>410</v>
      </c>
      <c r="F77" s="51">
        <v>44021</v>
      </c>
      <c r="G77" s="50" t="s">
        <v>378</v>
      </c>
      <c r="H77" s="52">
        <v>100</v>
      </c>
      <c r="I77" s="86" t="s">
        <v>675</v>
      </c>
      <c r="J77" s="50" t="s">
        <v>409</v>
      </c>
      <c r="K77" s="50" t="s">
        <v>410</v>
      </c>
      <c r="L77" s="50" t="s">
        <v>548</v>
      </c>
      <c r="M77" s="52">
        <v>151687</v>
      </c>
      <c r="N77" s="50" t="s">
        <v>549</v>
      </c>
      <c r="O77" s="53"/>
      <c r="P77" s="55">
        <v>-9.35</v>
      </c>
      <c r="Q77" s="52">
        <v>7</v>
      </c>
      <c r="R77" s="50" t="s">
        <v>275</v>
      </c>
      <c r="S77" s="52">
        <v>2020</v>
      </c>
      <c r="T77" s="50" t="s">
        <v>550</v>
      </c>
      <c r="U77" s="50" t="s">
        <v>263</v>
      </c>
      <c r="V77" s="50" t="s">
        <v>276</v>
      </c>
      <c r="W77" s="50" t="s">
        <v>429</v>
      </c>
      <c r="X77" s="52">
        <v>1</v>
      </c>
      <c r="Y77" s="52"/>
      <c r="Z77" s="50" t="s">
        <v>266</v>
      </c>
      <c r="AA77" s="52">
        <v>1</v>
      </c>
      <c r="AB77" s="52">
        <v>1</v>
      </c>
      <c r="AC77" s="51">
        <v>44021</v>
      </c>
      <c r="AD77" s="51">
        <v>44023</v>
      </c>
      <c r="AE77" s="50" t="s">
        <v>670</v>
      </c>
      <c r="AF77" s="50" t="s">
        <v>670</v>
      </c>
    </row>
    <row r="78" spans="1:32" ht="17.25" customHeight="1">
      <c r="A78" s="57" t="str">
        <f t="shared" si="3"/>
        <v>APLICAÇÃO / RESGATE DE APLICAÇÃO</v>
      </c>
      <c r="B78" s="69" t="str">
        <f>VLOOKUP(A78,'De Para'!$C$3:$D$195,2,0)</f>
        <v>RECEBÍVEIS NAO CORRENTES</v>
      </c>
      <c r="C78" s="83">
        <f t="shared" si="2"/>
        <v>7</v>
      </c>
      <c r="D78" s="50" t="s">
        <v>258</v>
      </c>
      <c r="E78" s="50" t="s">
        <v>410</v>
      </c>
      <c r="F78" s="51">
        <v>44021</v>
      </c>
      <c r="G78" s="50" t="s">
        <v>259</v>
      </c>
      <c r="H78" s="52">
        <v>100</v>
      </c>
      <c r="I78" s="86" t="s">
        <v>690</v>
      </c>
      <c r="J78" s="50" t="s">
        <v>409</v>
      </c>
      <c r="K78" s="50" t="s">
        <v>410</v>
      </c>
      <c r="L78" s="50" t="s">
        <v>260</v>
      </c>
      <c r="M78" s="52">
        <v>151688</v>
      </c>
      <c r="N78" s="50" t="s">
        <v>261</v>
      </c>
      <c r="O78" s="53"/>
      <c r="P78" s="55">
        <v>-269.95999999999998</v>
      </c>
      <c r="Q78" s="52">
        <v>7</v>
      </c>
      <c r="R78" s="50" t="s">
        <v>262</v>
      </c>
      <c r="S78" s="52">
        <v>2020</v>
      </c>
      <c r="T78" s="50" t="s">
        <v>271</v>
      </c>
      <c r="U78" s="50" t="s">
        <v>263</v>
      </c>
      <c r="V78" s="50" t="s">
        <v>264</v>
      </c>
      <c r="W78" s="50" t="s">
        <v>265</v>
      </c>
      <c r="X78" s="52">
        <v>1</v>
      </c>
      <c r="Y78" s="52"/>
      <c r="Z78" s="50" t="s">
        <v>266</v>
      </c>
      <c r="AA78" s="52">
        <v>1</v>
      </c>
      <c r="AB78" s="52">
        <v>1</v>
      </c>
      <c r="AC78" s="51">
        <v>44021</v>
      </c>
      <c r="AD78" s="51">
        <v>44023</v>
      </c>
      <c r="AE78" s="50" t="s">
        <v>671</v>
      </c>
      <c r="AF78" s="50" t="s">
        <v>670</v>
      </c>
    </row>
    <row r="79" spans="1:32" ht="17.25" customHeight="1">
      <c r="A79" s="57" t="str">
        <f t="shared" si="3"/>
        <v>APLICAÇÃO / RESGATE DE APLICAÇÃO</v>
      </c>
      <c r="B79" s="69" t="str">
        <f>VLOOKUP(A79,'De Para'!$C$3:$D$195,2,0)</f>
        <v>RECEBÍVEIS NAO CORRENTES</v>
      </c>
      <c r="C79" s="83">
        <f t="shared" si="2"/>
        <v>7</v>
      </c>
      <c r="D79" s="50" t="s">
        <v>258</v>
      </c>
      <c r="E79" s="50" t="s">
        <v>410</v>
      </c>
      <c r="F79" s="51">
        <v>44021</v>
      </c>
      <c r="G79" s="50" t="s">
        <v>624</v>
      </c>
      <c r="H79" s="52">
        <v>100</v>
      </c>
      <c r="I79" s="86" t="s">
        <v>675</v>
      </c>
      <c r="J79" s="50" t="s">
        <v>409</v>
      </c>
      <c r="K79" s="50" t="s">
        <v>410</v>
      </c>
      <c r="L79" s="50" t="s">
        <v>260</v>
      </c>
      <c r="M79" s="52">
        <v>151689</v>
      </c>
      <c r="N79" s="50" t="s">
        <v>261</v>
      </c>
      <c r="O79" s="50"/>
      <c r="P79" s="55">
        <v>269.95999999999998</v>
      </c>
      <c r="Q79" s="52">
        <v>7</v>
      </c>
      <c r="R79" s="50" t="s">
        <v>262</v>
      </c>
      <c r="S79" s="52">
        <v>2020</v>
      </c>
      <c r="T79" s="50" t="s">
        <v>271</v>
      </c>
      <c r="U79" s="50" t="s">
        <v>263</v>
      </c>
      <c r="V79" s="50" t="s">
        <v>264</v>
      </c>
      <c r="W79" s="50" t="s">
        <v>265</v>
      </c>
      <c r="X79" s="52">
        <v>1</v>
      </c>
      <c r="Y79" s="52"/>
      <c r="Z79" s="50" t="s">
        <v>266</v>
      </c>
      <c r="AA79" s="52">
        <v>1</v>
      </c>
      <c r="AB79" s="52">
        <v>0</v>
      </c>
      <c r="AC79" s="51">
        <v>44021</v>
      </c>
      <c r="AD79" s="51">
        <v>44023</v>
      </c>
      <c r="AE79" s="50" t="s">
        <v>670</v>
      </c>
      <c r="AF79" s="50" t="s">
        <v>670</v>
      </c>
    </row>
    <row r="80" spans="1:32" ht="17.25" customHeight="1">
      <c r="A80" s="57" t="str">
        <f t="shared" si="3"/>
        <v>TAXAS E EMOLUMENTOS</v>
      </c>
      <c r="B80" s="69" t="str">
        <f>VLOOKUP(A80,'De Para'!$C$3:$D$195,2,0)</f>
        <v>OUTRAS DESPESAS</v>
      </c>
      <c r="C80" s="83">
        <f t="shared" si="2"/>
        <v>6</v>
      </c>
      <c r="D80" s="50" t="s">
        <v>258</v>
      </c>
      <c r="E80" s="50" t="s">
        <v>410</v>
      </c>
      <c r="F80" s="51">
        <v>44012</v>
      </c>
      <c r="G80" s="50" t="s">
        <v>278</v>
      </c>
      <c r="H80" s="52">
        <v>100</v>
      </c>
      <c r="I80" s="86" t="s">
        <v>675</v>
      </c>
      <c r="J80" s="50" t="s">
        <v>409</v>
      </c>
      <c r="K80" s="50" t="s">
        <v>410</v>
      </c>
      <c r="L80" s="50" t="s">
        <v>568</v>
      </c>
      <c r="M80" s="52">
        <v>151804</v>
      </c>
      <c r="N80" s="50" t="s">
        <v>569</v>
      </c>
      <c r="O80" s="53" t="s">
        <v>754</v>
      </c>
      <c r="P80" s="55">
        <v>-1583.94</v>
      </c>
      <c r="Q80" s="52">
        <v>6</v>
      </c>
      <c r="R80" s="50" t="s">
        <v>755</v>
      </c>
      <c r="S80" s="52">
        <v>2020</v>
      </c>
      <c r="T80" s="50" t="s">
        <v>756</v>
      </c>
      <c r="U80" s="50" t="s">
        <v>263</v>
      </c>
      <c r="V80" s="50" t="s">
        <v>355</v>
      </c>
      <c r="W80" s="50" t="s">
        <v>408</v>
      </c>
      <c r="X80" s="52">
        <v>1</v>
      </c>
      <c r="Y80" s="52">
        <v>122256</v>
      </c>
      <c r="Z80" s="50" t="s">
        <v>266</v>
      </c>
      <c r="AA80" s="52">
        <v>1</v>
      </c>
      <c r="AB80" s="52">
        <v>0</v>
      </c>
      <c r="AC80" s="51">
        <v>44012</v>
      </c>
      <c r="AD80" s="51">
        <v>44025</v>
      </c>
      <c r="AE80" s="50" t="s">
        <v>670</v>
      </c>
      <c r="AF80" s="50" t="s">
        <v>670</v>
      </c>
    </row>
    <row r="81" spans="1:32" ht="17.25" customHeight="1">
      <c r="A81" s="57" t="str">
        <f t="shared" si="3"/>
        <v>TRANSFERÊNCIA ENTRE CONTAS</v>
      </c>
      <c r="B81" s="69" t="str">
        <f>VLOOKUP(A81,'De Para'!$C$3:$D$195,2,0)</f>
        <v>RECEBÍVEIS NAO CORRENTES</v>
      </c>
      <c r="C81" s="83">
        <f t="shared" si="2"/>
        <v>6</v>
      </c>
      <c r="D81" s="50" t="s">
        <v>258</v>
      </c>
      <c r="E81" s="50" t="s">
        <v>410</v>
      </c>
      <c r="F81" s="51">
        <v>44007</v>
      </c>
      <c r="G81" s="50" t="s">
        <v>259</v>
      </c>
      <c r="H81" s="52">
        <v>100</v>
      </c>
      <c r="I81" s="86" t="s">
        <v>757</v>
      </c>
      <c r="J81" s="50" t="s">
        <v>409</v>
      </c>
      <c r="K81" s="50" t="s">
        <v>410</v>
      </c>
      <c r="L81" s="50" t="s">
        <v>267</v>
      </c>
      <c r="M81" s="52">
        <v>151806</v>
      </c>
      <c r="N81" s="50" t="s">
        <v>268</v>
      </c>
      <c r="O81" s="53"/>
      <c r="P81" s="55">
        <v>-12124000</v>
      </c>
      <c r="Q81" s="52">
        <v>6</v>
      </c>
      <c r="R81" s="50" t="s">
        <v>262</v>
      </c>
      <c r="S81" s="52">
        <v>2020</v>
      </c>
      <c r="T81" s="50" t="s">
        <v>269</v>
      </c>
      <c r="U81" s="50" t="s">
        <v>263</v>
      </c>
      <c r="V81" s="50" t="s">
        <v>264</v>
      </c>
      <c r="W81" s="50" t="s">
        <v>270</v>
      </c>
      <c r="X81" s="52">
        <v>1</v>
      </c>
      <c r="Y81" s="52"/>
      <c r="Z81" s="50" t="s">
        <v>266</v>
      </c>
      <c r="AA81" s="52">
        <v>1</v>
      </c>
      <c r="AB81" s="52">
        <v>1</v>
      </c>
      <c r="AC81" s="51">
        <v>44007</v>
      </c>
      <c r="AD81" s="54">
        <v>44078</v>
      </c>
      <c r="AE81" s="50" t="s">
        <v>672</v>
      </c>
      <c r="AF81" s="50" t="s">
        <v>670</v>
      </c>
    </row>
    <row r="82" spans="1:32" ht="17.25" customHeight="1">
      <c r="A82" s="57" t="str">
        <f t="shared" si="3"/>
        <v>TRANSFERÊNCIA ENTRE CONTAS</v>
      </c>
      <c r="B82" s="69" t="str">
        <f>VLOOKUP(A82,'De Para'!$C$3:$D$195,2,0)</f>
        <v>RECEBÍVEIS NAO CORRENTES</v>
      </c>
      <c r="C82" s="83">
        <f t="shared" si="2"/>
        <v>6</v>
      </c>
      <c r="D82" s="50" t="s">
        <v>258</v>
      </c>
      <c r="E82" s="50" t="s">
        <v>410</v>
      </c>
      <c r="F82" s="51">
        <v>44007</v>
      </c>
      <c r="G82" s="50" t="s">
        <v>624</v>
      </c>
      <c r="H82" s="52">
        <v>100</v>
      </c>
      <c r="I82" s="86" t="s">
        <v>675</v>
      </c>
      <c r="J82" s="50" t="s">
        <v>409</v>
      </c>
      <c r="K82" s="50" t="s">
        <v>410</v>
      </c>
      <c r="L82" s="50" t="s">
        <v>267</v>
      </c>
      <c r="M82" s="52">
        <v>151807</v>
      </c>
      <c r="N82" s="50" t="s">
        <v>268</v>
      </c>
      <c r="O82" s="53"/>
      <c r="P82" s="55">
        <v>12124000</v>
      </c>
      <c r="Q82" s="52">
        <v>6</v>
      </c>
      <c r="R82" s="50" t="s">
        <v>262</v>
      </c>
      <c r="S82" s="52">
        <v>2020</v>
      </c>
      <c r="T82" s="50" t="s">
        <v>269</v>
      </c>
      <c r="U82" s="50" t="s">
        <v>263</v>
      </c>
      <c r="V82" s="50" t="s">
        <v>264</v>
      </c>
      <c r="W82" s="50" t="s">
        <v>270</v>
      </c>
      <c r="X82" s="52">
        <v>1</v>
      </c>
      <c r="Y82" s="52"/>
      <c r="Z82" s="50" t="s">
        <v>266</v>
      </c>
      <c r="AA82" s="52">
        <v>1</v>
      </c>
      <c r="AB82" s="52">
        <v>0</v>
      </c>
      <c r="AC82" s="51">
        <v>44007</v>
      </c>
      <c r="AD82" s="51">
        <v>44025</v>
      </c>
      <c r="AE82" s="50" t="s">
        <v>670</v>
      </c>
      <c r="AF82" s="50" t="s">
        <v>670</v>
      </c>
    </row>
    <row r="83" spans="1:32" ht="17.25" customHeight="1">
      <c r="A83" s="57" t="str">
        <f t="shared" si="3"/>
        <v>MÁQUINAS E EQUIPAMENTOS C/ RESTRIÇÃO</v>
      </c>
      <c r="B83" s="69" t="str">
        <f>VLOOKUP(A83,'De Para'!$C$3:$D$195,2,0)</f>
        <v>FORNECEDORES</v>
      </c>
      <c r="C83" s="83">
        <f t="shared" si="2"/>
        <v>6</v>
      </c>
      <c r="D83" s="50" t="s">
        <v>258</v>
      </c>
      <c r="E83" s="50" t="s">
        <v>410</v>
      </c>
      <c r="F83" s="51">
        <v>44011</v>
      </c>
      <c r="G83" s="50" t="s">
        <v>278</v>
      </c>
      <c r="H83" s="52">
        <v>100</v>
      </c>
      <c r="I83" s="86" t="s">
        <v>675</v>
      </c>
      <c r="J83" s="50" t="s">
        <v>409</v>
      </c>
      <c r="K83" s="50" t="s">
        <v>410</v>
      </c>
      <c r="L83" s="50" t="s">
        <v>381</v>
      </c>
      <c r="M83" s="52">
        <v>151808</v>
      </c>
      <c r="N83" s="50" t="s">
        <v>382</v>
      </c>
      <c r="O83" s="53" t="s">
        <v>758</v>
      </c>
      <c r="P83" s="55">
        <v>-10000</v>
      </c>
      <c r="Q83" s="52">
        <v>6</v>
      </c>
      <c r="R83" s="50" t="s">
        <v>759</v>
      </c>
      <c r="S83" s="52">
        <v>2020</v>
      </c>
      <c r="T83" s="50" t="s">
        <v>760</v>
      </c>
      <c r="U83" s="50" t="s">
        <v>263</v>
      </c>
      <c r="V83" s="50" t="s">
        <v>383</v>
      </c>
      <c r="W83" s="50" t="s">
        <v>384</v>
      </c>
      <c r="X83" s="52">
        <v>1</v>
      </c>
      <c r="Y83" s="52">
        <v>122895</v>
      </c>
      <c r="Z83" s="50" t="s">
        <v>266</v>
      </c>
      <c r="AA83" s="52">
        <v>1</v>
      </c>
      <c r="AB83" s="52">
        <v>0</v>
      </c>
      <c r="AC83" s="51">
        <v>44011</v>
      </c>
      <c r="AD83" s="51">
        <v>44025</v>
      </c>
      <c r="AE83" s="50" t="s">
        <v>670</v>
      </c>
      <c r="AF83" s="50" t="s">
        <v>670</v>
      </c>
    </row>
    <row r="84" spans="1:32" ht="17.25" customHeight="1">
      <c r="A84" s="57" t="str">
        <f t="shared" si="3"/>
        <v>SERVIÇO MANUTENÇÃO MÁQ E EQUI</v>
      </c>
      <c r="B84" s="69" t="str">
        <f>VLOOKUP(A84,'De Para'!$C$3:$D$195,2,0)</f>
        <v>FORNECEDORES</v>
      </c>
      <c r="C84" s="83">
        <f t="shared" si="2"/>
        <v>6</v>
      </c>
      <c r="D84" s="50" t="s">
        <v>258</v>
      </c>
      <c r="E84" s="50" t="s">
        <v>410</v>
      </c>
      <c r="F84" s="51">
        <v>44006</v>
      </c>
      <c r="G84" s="50" t="s">
        <v>278</v>
      </c>
      <c r="H84" s="52">
        <v>100</v>
      </c>
      <c r="I84" s="86" t="s">
        <v>675</v>
      </c>
      <c r="J84" s="50" t="s">
        <v>409</v>
      </c>
      <c r="K84" s="50" t="s">
        <v>410</v>
      </c>
      <c r="L84" s="50" t="s">
        <v>486</v>
      </c>
      <c r="M84" s="52">
        <v>151809</v>
      </c>
      <c r="N84" s="50" t="s">
        <v>487</v>
      </c>
      <c r="O84" s="50" t="s">
        <v>761</v>
      </c>
      <c r="P84" s="55">
        <v>-21678</v>
      </c>
      <c r="Q84" s="52">
        <v>6</v>
      </c>
      <c r="R84" s="50" t="s">
        <v>762</v>
      </c>
      <c r="S84" s="52">
        <v>2020</v>
      </c>
      <c r="T84" s="50" t="s">
        <v>763</v>
      </c>
      <c r="U84" s="50" t="s">
        <v>263</v>
      </c>
      <c r="V84" s="50" t="s">
        <v>288</v>
      </c>
      <c r="W84" s="50" t="s">
        <v>289</v>
      </c>
      <c r="X84" s="52">
        <v>1</v>
      </c>
      <c r="Y84" s="52">
        <v>122932</v>
      </c>
      <c r="Z84" s="50" t="s">
        <v>266</v>
      </c>
      <c r="AA84" s="52">
        <v>1</v>
      </c>
      <c r="AB84" s="52">
        <v>0</v>
      </c>
      <c r="AC84" s="51">
        <v>44006</v>
      </c>
      <c r="AD84" s="51">
        <v>44025</v>
      </c>
      <c r="AE84" s="50" t="s">
        <v>670</v>
      </c>
      <c r="AF84" s="50" t="s">
        <v>670</v>
      </c>
    </row>
    <row r="85" spans="1:32" ht="17.25" customHeight="1">
      <c r="A85" s="57" t="str">
        <f t="shared" si="3"/>
        <v>TRANSFERÊNCIA ENTRE CONTAS</v>
      </c>
      <c r="B85" s="69" t="str">
        <f>VLOOKUP(A85,'De Para'!$C$3:$D$195,2,0)</f>
        <v>RECEBÍVEIS NAO CORRENTES</v>
      </c>
      <c r="C85" s="83">
        <f t="shared" si="2"/>
        <v>7</v>
      </c>
      <c r="D85" s="50" t="s">
        <v>258</v>
      </c>
      <c r="E85" s="50" t="s">
        <v>410</v>
      </c>
      <c r="F85" s="51">
        <v>44025</v>
      </c>
      <c r="G85" s="50" t="s">
        <v>259</v>
      </c>
      <c r="H85" s="52">
        <v>100</v>
      </c>
      <c r="I85" s="86" t="s">
        <v>757</v>
      </c>
      <c r="J85" s="50" t="s">
        <v>409</v>
      </c>
      <c r="K85" s="50" t="s">
        <v>410</v>
      </c>
      <c r="L85" s="50" t="s">
        <v>267</v>
      </c>
      <c r="M85" s="52">
        <v>152130</v>
      </c>
      <c r="N85" s="50" t="s">
        <v>268</v>
      </c>
      <c r="O85" s="53"/>
      <c r="P85" s="55">
        <v>-3790000</v>
      </c>
      <c r="Q85" s="52">
        <v>7</v>
      </c>
      <c r="R85" s="50" t="s">
        <v>262</v>
      </c>
      <c r="S85" s="52">
        <v>2020</v>
      </c>
      <c r="T85" s="50" t="s">
        <v>764</v>
      </c>
      <c r="U85" s="50" t="s">
        <v>263</v>
      </c>
      <c r="V85" s="50" t="s">
        <v>264</v>
      </c>
      <c r="W85" s="50" t="s">
        <v>270</v>
      </c>
      <c r="X85" s="52">
        <v>1</v>
      </c>
      <c r="Y85" s="52"/>
      <c r="Z85" s="50" t="s">
        <v>266</v>
      </c>
      <c r="AA85" s="52">
        <v>1</v>
      </c>
      <c r="AB85" s="52">
        <v>1</v>
      </c>
      <c r="AC85" s="51">
        <v>44025</v>
      </c>
      <c r="AD85" s="54">
        <v>44078</v>
      </c>
      <c r="AE85" s="50" t="s">
        <v>672</v>
      </c>
      <c r="AF85" s="50" t="s">
        <v>670</v>
      </c>
    </row>
    <row r="86" spans="1:32" ht="17.25" customHeight="1">
      <c r="A86" s="57" t="str">
        <f t="shared" si="3"/>
        <v>TRANSFERÊNCIA ENTRE CONTAS</v>
      </c>
      <c r="B86" s="69" t="str">
        <f>VLOOKUP(A86,'De Para'!$C$3:$D$195,2,0)</f>
        <v>RECEBÍVEIS NAO CORRENTES</v>
      </c>
      <c r="C86" s="83">
        <f t="shared" si="2"/>
        <v>7</v>
      </c>
      <c r="D86" s="50" t="s">
        <v>258</v>
      </c>
      <c r="E86" s="50" t="s">
        <v>410</v>
      </c>
      <c r="F86" s="51">
        <v>44025</v>
      </c>
      <c r="G86" s="50" t="s">
        <v>624</v>
      </c>
      <c r="H86" s="52">
        <v>100</v>
      </c>
      <c r="I86" s="86" t="s">
        <v>675</v>
      </c>
      <c r="J86" s="50" t="s">
        <v>409</v>
      </c>
      <c r="K86" s="50" t="s">
        <v>410</v>
      </c>
      <c r="L86" s="50" t="s">
        <v>267</v>
      </c>
      <c r="M86" s="52">
        <v>152131</v>
      </c>
      <c r="N86" s="50" t="s">
        <v>268</v>
      </c>
      <c r="O86" s="53"/>
      <c r="P86" s="55">
        <v>3790000</v>
      </c>
      <c r="Q86" s="52">
        <v>7</v>
      </c>
      <c r="R86" s="50" t="s">
        <v>262</v>
      </c>
      <c r="S86" s="52">
        <v>2020</v>
      </c>
      <c r="T86" s="50" t="s">
        <v>764</v>
      </c>
      <c r="U86" s="50" t="s">
        <v>263</v>
      </c>
      <c r="V86" s="50" t="s">
        <v>264</v>
      </c>
      <c r="W86" s="50" t="s">
        <v>270</v>
      </c>
      <c r="X86" s="52">
        <v>1</v>
      </c>
      <c r="Y86" s="52"/>
      <c r="Z86" s="50" t="s">
        <v>266</v>
      </c>
      <c r="AA86" s="52">
        <v>1</v>
      </c>
      <c r="AB86" s="52">
        <v>0</v>
      </c>
      <c r="AC86" s="51">
        <v>44025</v>
      </c>
      <c r="AD86" s="51">
        <v>44027</v>
      </c>
      <c r="AE86" s="50" t="s">
        <v>670</v>
      </c>
      <c r="AF86" s="50" t="s">
        <v>670</v>
      </c>
    </row>
    <row r="87" spans="1:32" ht="17.25" customHeight="1">
      <c r="A87" s="57" t="str">
        <f t="shared" si="3"/>
        <v>TARIFAS BANCÁRIAS</v>
      </c>
      <c r="B87" s="69" t="str">
        <f>VLOOKUP(A87,'De Para'!$C$3:$D$195,2,0)</f>
        <v>PAGAMENTO DE IMPOSTOS E TAXAS</v>
      </c>
      <c r="C87" s="83">
        <f t="shared" si="2"/>
        <v>7</v>
      </c>
      <c r="D87" s="50" t="s">
        <v>258</v>
      </c>
      <c r="E87" s="50" t="s">
        <v>410</v>
      </c>
      <c r="F87" s="51">
        <v>44025</v>
      </c>
      <c r="G87" s="50" t="s">
        <v>378</v>
      </c>
      <c r="H87" s="52">
        <v>100</v>
      </c>
      <c r="I87" s="86" t="s">
        <v>675</v>
      </c>
      <c r="J87" s="50" t="s">
        <v>409</v>
      </c>
      <c r="K87" s="50" t="s">
        <v>410</v>
      </c>
      <c r="L87" s="50" t="s">
        <v>548</v>
      </c>
      <c r="M87" s="52">
        <v>152132</v>
      </c>
      <c r="N87" s="50" t="s">
        <v>549</v>
      </c>
      <c r="O87" s="50"/>
      <c r="P87" s="55">
        <v>-16.2</v>
      </c>
      <c r="Q87" s="52">
        <v>7</v>
      </c>
      <c r="R87" s="50" t="s">
        <v>275</v>
      </c>
      <c r="S87" s="52">
        <v>2020</v>
      </c>
      <c r="T87" s="50" t="s">
        <v>566</v>
      </c>
      <c r="U87" s="50" t="s">
        <v>263</v>
      </c>
      <c r="V87" s="50" t="s">
        <v>276</v>
      </c>
      <c r="W87" s="50" t="s">
        <v>429</v>
      </c>
      <c r="X87" s="52">
        <v>1</v>
      </c>
      <c r="Y87" s="52"/>
      <c r="Z87" s="50" t="s">
        <v>266</v>
      </c>
      <c r="AA87" s="52">
        <v>1</v>
      </c>
      <c r="AB87" s="52">
        <v>1</v>
      </c>
      <c r="AC87" s="51">
        <v>44025</v>
      </c>
      <c r="AD87" s="51">
        <v>44028</v>
      </c>
      <c r="AE87" s="50" t="s">
        <v>670</v>
      </c>
      <c r="AF87" s="50" t="s">
        <v>668</v>
      </c>
    </row>
    <row r="88" spans="1:32" ht="17.25" customHeight="1">
      <c r="A88" s="57" t="str">
        <f t="shared" si="3"/>
        <v>APLICAÇÃO / RESGATE DE APLICAÇÃO</v>
      </c>
      <c r="B88" s="69" t="str">
        <f>VLOOKUP(A88,'De Para'!$C$3:$D$195,2,0)</f>
        <v>RECEBÍVEIS NAO CORRENTES</v>
      </c>
      <c r="C88" s="83">
        <f t="shared" si="2"/>
        <v>7</v>
      </c>
      <c r="D88" s="50" t="s">
        <v>258</v>
      </c>
      <c r="E88" s="50" t="s">
        <v>410</v>
      </c>
      <c r="F88" s="51">
        <v>44025</v>
      </c>
      <c r="G88" s="50" t="s">
        <v>259</v>
      </c>
      <c r="H88" s="52">
        <v>100</v>
      </c>
      <c r="I88" s="86" t="s">
        <v>675</v>
      </c>
      <c r="J88" s="50" t="s">
        <v>409</v>
      </c>
      <c r="K88" s="50" t="s">
        <v>410</v>
      </c>
      <c r="L88" s="50" t="s">
        <v>260</v>
      </c>
      <c r="M88" s="52">
        <v>152133</v>
      </c>
      <c r="N88" s="50" t="s">
        <v>261</v>
      </c>
      <c r="O88" s="53"/>
      <c r="P88" s="55">
        <v>-3788014.05</v>
      </c>
      <c r="Q88" s="52">
        <v>7</v>
      </c>
      <c r="R88" s="50" t="s">
        <v>262</v>
      </c>
      <c r="S88" s="52">
        <v>2020</v>
      </c>
      <c r="T88" s="50" t="s">
        <v>637</v>
      </c>
      <c r="U88" s="50" t="s">
        <v>263</v>
      </c>
      <c r="V88" s="50" t="s">
        <v>264</v>
      </c>
      <c r="W88" s="50" t="s">
        <v>265</v>
      </c>
      <c r="X88" s="52">
        <v>1</v>
      </c>
      <c r="Y88" s="52"/>
      <c r="Z88" s="50" t="s">
        <v>266</v>
      </c>
      <c r="AA88" s="52">
        <v>1</v>
      </c>
      <c r="AB88" s="52">
        <v>1</v>
      </c>
      <c r="AC88" s="51">
        <v>44025</v>
      </c>
      <c r="AD88" s="51">
        <v>44028</v>
      </c>
      <c r="AE88" s="50" t="s">
        <v>670</v>
      </c>
      <c r="AF88" s="50" t="s">
        <v>670</v>
      </c>
    </row>
    <row r="89" spans="1:32" ht="17.25" customHeight="1">
      <c r="A89" s="57" t="str">
        <f t="shared" si="3"/>
        <v>APLICAÇÃO / RESGATE DE APLICAÇÃO</v>
      </c>
      <c r="B89" s="69" t="str">
        <f>VLOOKUP(A89,'De Para'!$C$3:$D$195,2,0)</f>
        <v>RECEBÍVEIS NAO CORRENTES</v>
      </c>
      <c r="C89" s="83">
        <f t="shared" si="2"/>
        <v>7</v>
      </c>
      <c r="D89" s="50" t="s">
        <v>258</v>
      </c>
      <c r="E89" s="50" t="s">
        <v>410</v>
      </c>
      <c r="F89" s="51">
        <v>44025</v>
      </c>
      <c r="G89" s="50" t="s">
        <v>624</v>
      </c>
      <c r="H89" s="52">
        <v>100</v>
      </c>
      <c r="I89" s="86" t="s">
        <v>690</v>
      </c>
      <c r="J89" s="50" t="s">
        <v>409</v>
      </c>
      <c r="K89" s="50" t="s">
        <v>410</v>
      </c>
      <c r="L89" s="50" t="s">
        <v>260</v>
      </c>
      <c r="M89" s="52">
        <v>152134</v>
      </c>
      <c r="N89" s="50" t="s">
        <v>261</v>
      </c>
      <c r="O89" s="53"/>
      <c r="P89" s="55">
        <v>3788014.05</v>
      </c>
      <c r="Q89" s="52">
        <v>7</v>
      </c>
      <c r="R89" s="50" t="s">
        <v>262</v>
      </c>
      <c r="S89" s="52">
        <v>2020</v>
      </c>
      <c r="T89" s="50" t="s">
        <v>637</v>
      </c>
      <c r="U89" s="50" t="s">
        <v>263</v>
      </c>
      <c r="V89" s="50" t="s">
        <v>264</v>
      </c>
      <c r="W89" s="50" t="s">
        <v>265</v>
      </c>
      <c r="X89" s="52">
        <v>1</v>
      </c>
      <c r="Y89" s="52"/>
      <c r="Z89" s="50" t="s">
        <v>266</v>
      </c>
      <c r="AA89" s="52">
        <v>1</v>
      </c>
      <c r="AB89" s="52">
        <v>0</v>
      </c>
      <c r="AC89" s="51">
        <v>44025</v>
      </c>
      <c r="AD89" s="51">
        <v>44028</v>
      </c>
      <c r="AE89" s="50" t="s">
        <v>671</v>
      </c>
      <c r="AF89" s="50" t="s">
        <v>668</v>
      </c>
    </row>
    <row r="90" spans="1:32" ht="17.25" customHeight="1">
      <c r="A90" s="57" t="str">
        <f t="shared" si="3"/>
        <v>SALÁRIOS E ORDENADOS</v>
      </c>
      <c r="B90" s="69" t="str">
        <f>VLOOKUP(A90,'De Para'!$C$3:$D$195,2,0)</f>
        <v>FOLHA E ENCARGOS</v>
      </c>
      <c r="C90" s="83">
        <f t="shared" si="2"/>
        <v>7</v>
      </c>
      <c r="D90" s="50" t="s">
        <v>258</v>
      </c>
      <c r="E90" s="50" t="s">
        <v>410</v>
      </c>
      <c r="F90" s="51">
        <v>44025</v>
      </c>
      <c r="G90" s="50" t="s">
        <v>278</v>
      </c>
      <c r="H90" s="52">
        <v>100</v>
      </c>
      <c r="I90" s="86" t="s">
        <v>675</v>
      </c>
      <c r="J90" s="50" t="s">
        <v>409</v>
      </c>
      <c r="K90" s="50" t="s">
        <v>410</v>
      </c>
      <c r="L90" s="50" t="s">
        <v>279</v>
      </c>
      <c r="M90" s="52">
        <v>152135</v>
      </c>
      <c r="N90" s="50" t="s">
        <v>280</v>
      </c>
      <c r="O90" s="53" t="s">
        <v>281</v>
      </c>
      <c r="P90" s="55">
        <v>-1969.75</v>
      </c>
      <c r="Q90" s="52">
        <v>7</v>
      </c>
      <c r="R90" s="50" t="s">
        <v>740</v>
      </c>
      <c r="S90" s="52">
        <v>2020</v>
      </c>
      <c r="T90" s="50" t="s">
        <v>741</v>
      </c>
      <c r="U90" s="50" t="s">
        <v>263</v>
      </c>
      <c r="V90" s="50" t="s">
        <v>282</v>
      </c>
      <c r="W90" s="50" t="s">
        <v>283</v>
      </c>
      <c r="X90" s="52">
        <v>1</v>
      </c>
      <c r="Y90" s="52">
        <v>121895</v>
      </c>
      <c r="Z90" s="50" t="s">
        <v>266</v>
      </c>
      <c r="AA90" s="52">
        <v>1</v>
      </c>
      <c r="AB90" s="52">
        <v>0</v>
      </c>
      <c r="AC90" s="51">
        <v>44025</v>
      </c>
      <c r="AD90" s="51">
        <v>44028</v>
      </c>
      <c r="AE90" s="50" t="s">
        <v>670</v>
      </c>
      <c r="AF90" s="50" t="s">
        <v>670</v>
      </c>
    </row>
    <row r="91" spans="1:32" ht="17.25" customHeight="1">
      <c r="A91" s="57" t="str">
        <f t="shared" si="3"/>
        <v>SALÁRIOS E ORDENADOS</v>
      </c>
      <c r="B91" s="69" t="str">
        <f>VLOOKUP(A91,'De Para'!$C$3:$D$195,2,0)</f>
        <v>FOLHA E ENCARGOS</v>
      </c>
      <c r="C91" s="83">
        <f t="shared" si="2"/>
        <v>7</v>
      </c>
      <c r="D91" s="50" t="s">
        <v>258</v>
      </c>
      <c r="E91" s="50" t="s">
        <v>410</v>
      </c>
      <c r="F91" s="51">
        <v>44027</v>
      </c>
      <c r="G91" s="50" t="s">
        <v>278</v>
      </c>
      <c r="H91" s="52">
        <v>100</v>
      </c>
      <c r="I91" s="86" t="s">
        <v>675</v>
      </c>
      <c r="J91" s="50" t="s">
        <v>409</v>
      </c>
      <c r="K91" s="50" t="s">
        <v>410</v>
      </c>
      <c r="L91" s="50" t="s">
        <v>279</v>
      </c>
      <c r="M91" s="52">
        <v>152136</v>
      </c>
      <c r="N91" s="50" t="s">
        <v>280</v>
      </c>
      <c r="O91" s="53" t="s">
        <v>281</v>
      </c>
      <c r="P91" s="55">
        <v>-93.49</v>
      </c>
      <c r="Q91" s="52">
        <v>7</v>
      </c>
      <c r="R91" s="50" t="s">
        <v>740</v>
      </c>
      <c r="S91" s="52">
        <v>2020</v>
      </c>
      <c r="T91" s="50" t="s">
        <v>741</v>
      </c>
      <c r="U91" s="50" t="s">
        <v>263</v>
      </c>
      <c r="V91" s="50" t="s">
        <v>282</v>
      </c>
      <c r="W91" s="50" t="s">
        <v>283</v>
      </c>
      <c r="X91" s="52">
        <v>1</v>
      </c>
      <c r="Y91" s="52">
        <v>121895</v>
      </c>
      <c r="Z91" s="50" t="s">
        <v>266</v>
      </c>
      <c r="AA91" s="52">
        <v>1</v>
      </c>
      <c r="AB91" s="52">
        <v>0</v>
      </c>
      <c r="AC91" s="51">
        <v>44027</v>
      </c>
      <c r="AD91" s="51">
        <v>44028</v>
      </c>
      <c r="AE91" s="50" t="s">
        <v>670</v>
      </c>
      <c r="AF91" s="50" t="s">
        <v>668</v>
      </c>
    </row>
    <row r="92" spans="1:32" ht="17.25" customHeight="1">
      <c r="A92" s="57" t="str">
        <f t="shared" si="3"/>
        <v>TARIFAS BANCÁRIAS</v>
      </c>
      <c r="B92" s="69" t="str">
        <f>VLOOKUP(A92,'De Para'!$C$3:$D$195,2,0)</f>
        <v>PAGAMENTO DE IMPOSTOS E TAXAS</v>
      </c>
      <c r="C92" s="83">
        <f t="shared" si="2"/>
        <v>7</v>
      </c>
      <c r="D92" s="50" t="s">
        <v>258</v>
      </c>
      <c r="E92" s="50" t="s">
        <v>410</v>
      </c>
      <c r="F92" s="51">
        <v>44027</v>
      </c>
      <c r="G92" s="50" t="s">
        <v>378</v>
      </c>
      <c r="H92" s="52">
        <v>100</v>
      </c>
      <c r="I92" s="86" t="s">
        <v>675</v>
      </c>
      <c r="J92" s="50" t="s">
        <v>409</v>
      </c>
      <c r="K92" s="50" t="s">
        <v>410</v>
      </c>
      <c r="L92" s="50" t="s">
        <v>548</v>
      </c>
      <c r="M92" s="52">
        <v>152350</v>
      </c>
      <c r="N92" s="50" t="s">
        <v>549</v>
      </c>
      <c r="O92" s="50"/>
      <c r="P92" s="55">
        <v>-5.3</v>
      </c>
      <c r="Q92" s="52">
        <v>7</v>
      </c>
      <c r="R92" s="50" t="s">
        <v>275</v>
      </c>
      <c r="S92" s="52">
        <v>2020</v>
      </c>
      <c r="T92" s="50" t="s">
        <v>566</v>
      </c>
      <c r="U92" s="50" t="s">
        <v>263</v>
      </c>
      <c r="V92" s="50" t="s">
        <v>276</v>
      </c>
      <c r="W92" s="50" t="s">
        <v>429</v>
      </c>
      <c r="X92" s="52">
        <v>1</v>
      </c>
      <c r="Y92" s="52"/>
      <c r="Z92" s="50" t="s">
        <v>266</v>
      </c>
      <c r="AA92" s="52">
        <v>1</v>
      </c>
      <c r="AB92" s="52">
        <v>1</v>
      </c>
      <c r="AC92" s="51">
        <v>44027</v>
      </c>
      <c r="AD92" s="51">
        <v>44028</v>
      </c>
      <c r="AE92" s="50" t="s">
        <v>670</v>
      </c>
      <c r="AF92" s="50" t="s">
        <v>670</v>
      </c>
    </row>
    <row r="93" spans="1:32" ht="17.25" customHeight="1">
      <c r="A93" s="57" t="str">
        <f t="shared" si="3"/>
        <v>APLICAÇÃO / RESGATE DE APLICAÇÃO</v>
      </c>
      <c r="B93" s="69" t="str">
        <f>VLOOKUP(A93,'De Para'!$C$3:$D$195,2,0)</f>
        <v>RECEBÍVEIS NAO CORRENTES</v>
      </c>
      <c r="C93" s="83">
        <f t="shared" si="2"/>
        <v>7</v>
      </c>
      <c r="D93" s="50" t="s">
        <v>258</v>
      </c>
      <c r="E93" s="50" t="s">
        <v>410</v>
      </c>
      <c r="F93" s="51">
        <v>44027</v>
      </c>
      <c r="G93" s="50" t="s">
        <v>259</v>
      </c>
      <c r="H93" s="52">
        <v>100</v>
      </c>
      <c r="I93" s="86" t="s">
        <v>690</v>
      </c>
      <c r="J93" s="50" t="s">
        <v>409</v>
      </c>
      <c r="K93" s="50" t="s">
        <v>410</v>
      </c>
      <c r="L93" s="50" t="s">
        <v>260</v>
      </c>
      <c r="M93" s="52">
        <v>152351</v>
      </c>
      <c r="N93" s="50" t="s">
        <v>261</v>
      </c>
      <c r="O93" s="53"/>
      <c r="P93" s="55">
        <v>-98.79</v>
      </c>
      <c r="Q93" s="52">
        <v>7</v>
      </c>
      <c r="R93" s="50" t="s">
        <v>262</v>
      </c>
      <c r="S93" s="52">
        <v>2020</v>
      </c>
      <c r="T93" s="50" t="s">
        <v>271</v>
      </c>
      <c r="U93" s="50" t="s">
        <v>263</v>
      </c>
      <c r="V93" s="50" t="s">
        <v>264</v>
      </c>
      <c r="W93" s="50" t="s">
        <v>265</v>
      </c>
      <c r="X93" s="52">
        <v>1</v>
      </c>
      <c r="Y93" s="52"/>
      <c r="Z93" s="50" t="s">
        <v>266</v>
      </c>
      <c r="AA93" s="52">
        <v>1</v>
      </c>
      <c r="AB93" s="52">
        <v>1</v>
      </c>
      <c r="AC93" s="51">
        <v>44027</v>
      </c>
      <c r="AD93" s="54">
        <v>44028</v>
      </c>
      <c r="AE93" s="50" t="s">
        <v>671</v>
      </c>
      <c r="AF93" s="50" t="s">
        <v>670</v>
      </c>
    </row>
    <row r="94" spans="1:32" ht="17.25" customHeight="1">
      <c r="A94" s="57" t="str">
        <f t="shared" si="3"/>
        <v>APLICAÇÃO / RESGATE DE APLICAÇÃO</v>
      </c>
      <c r="B94" s="69" t="str">
        <f>VLOOKUP(A94,'De Para'!$C$3:$D$195,2,0)</f>
        <v>RECEBÍVEIS NAO CORRENTES</v>
      </c>
      <c r="C94" s="83">
        <f t="shared" si="2"/>
        <v>7</v>
      </c>
      <c r="D94" s="50" t="s">
        <v>258</v>
      </c>
      <c r="E94" s="50" t="s">
        <v>410</v>
      </c>
      <c r="F94" s="51">
        <v>44027</v>
      </c>
      <c r="G94" s="50" t="s">
        <v>624</v>
      </c>
      <c r="H94" s="52">
        <v>100</v>
      </c>
      <c r="I94" s="86" t="s">
        <v>675</v>
      </c>
      <c r="J94" s="50" t="s">
        <v>409</v>
      </c>
      <c r="K94" s="50" t="s">
        <v>410</v>
      </c>
      <c r="L94" s="50" t="s">
        <v>260</v>
      </c>
      <c r="M94" s="52">
        <v>152352</v>
      </c>
      <c r="N94" s="50" t="s">
        <v>261</v>
      </c>
      <c r="O94" s="50"/>
      <c r="P94" s="55">
        <v>98.79</v>
      </c>
      <c r="Q94" s="52">
        <v>7</v>
      </c>
      <c r="R94" s="50" t="s">
        <v>262</v>
      </c>
      <c r="S94" s="52">
        <v>2020</v>
      </c>
      <c r="T94" s="50" t="s">
        <v>271</v>
      </c>
      <c r="U94" s="50" t="s">
        <v>263</v>
      </c>
      <c r="V94" s="50" t="s">
        <v>264</v>
      </c>
      <c r="W94" s="50" t="s">
        <v>265</v>
      </c>
      <c r="X94" s="52">
        <v>1</v>
      </c>
      <c r="Y94" s="52"/>
      <c r="Z94" s="50" t="s">
        <v>266</v>
      </c>
      <c r="AA94" s="52">
        <v>1</v>
      </c>
      <c r="AB94" s="52">
        <v>0</v>
      </c>
      <c r="AC94" s="51">
        <v>44027</v>
      </c>
      <c r="AD94" s="51">
        <v>44028</v>
      </c>
      <c r="AE94" s="50" t="s">
        <v>670</v>
      </c>
      <c r="AF94" s="50" t="s">
        <v>670</v>
      </c>
    </row>
    <row r="95" spans="1:32" ht="17.25" customHeight="1">
      <c r="A95" s="57" t="str">
        <f t="shared" si="3"/>
        <v>ADIANTAMENTO FORNECEDORES (Não usar)</v>
      </c>
      <c r="B95" s="69" t="str">
        <f>VLOOKUP(A95,'De Para'!$C$3:$D$195,2,0)</f>
        <v>FORNECEDORES</v>
      </c>
      <c r="C95" s="83">
        <f t="shared" si="2"/>
        <v>7</v>
      </c>
      <c r="D95" s="50" t="s">
        <v>258</v>
      </c>
      <c r="E95" s="50" t="s">
        <v>410</v>
      </c>
      <c r="F95" s="51">
        <v>44028</v>
      </c>
      <c r="G95" s="50" t="s">
        <v>278</v>
      </c>
      <c r="H95" s="52">
        <v>100</v>
      </c>
      <c r="I95" s="86" t="s">
        <v>675</v>
      </c>
      <c r="J95" s="50" t="s">
        <v>409</v>
      </c>
      <c r="K95" s="50" t="s">
        <v>410</v>
      </c>
      <c r="L95" s="50" t="s">
        <v>406</v>
      </c>
      <c r="M95" s="52">
        <v>152377</v>
      </c>
      <c r="N95" s="50" t="s">
        <v>407</v>
      </c>
      <c r="O95" s="53" t="s">
        <v>765</v>
      </c>
      <c r="P95" s="55">
        <v>-22500</v>
      </c>
      <c r="Q95" s="52">
        <v>7</v>
      </c>
      <c r="R95" s="50" t="s">
        <v>766</v>
      </c>
      <c r="S95" s="52">
        <v>2020</v>
      </c>
      <c r="T95" s="50" t="s">
        <v>767</v>
      </c>
      <c r="U95" s="50" t="s">
        <v>263</v>
      </c>
      <c r="V95" s="50" t="s">
        <v>355</v>
      </c>
      <c r="W95" s="50" t="s">
        <v>408</v>
      </c>
      <c r="X95" s="52">
        <v>1</v>
      </c>
      <c r="Y95" s="52">
        <v>123620</v>
      </c>
      <c r="Z95" s="50" t="s">
        <v>266</v>
      </c>
      <c r="AA95" s="52">
        <v>1</v>
      </c>
      <c r="AB95" s="52">
        <v>0</v>
      </c>
      <c r="AC95" s="51">
        <v>44028</v>
      </c>
      <c r="AD95" s="51">
        <v>44028</v>
      </c>
      <c r="AE95" s="50" t="s">
        <v>670</v>
      </c>
      <c r="AF95" s="50" t="s">
        <v>670</v>
      </c>
    </row>
    <row r="96" spans="1:32" ht="17.25" customHeight="1">
      <c r="A96" s="57" t="str">
        <f t="shared" si="3"/>
        <v>RESCISÕES</v>
      </c>
      <c r="B96" s="69" t="str">
        <f>VLOOKUP(A96,'De Para'!$C$3:$D$195,2,0)</f>
        <v>FOLHA E ENCARGOS</v>
      </c>
      <c r="C96" s="83">
        <f t="shared" si="2"/>
        <v>7</v>
      </c>
      <c r="D96" s="50" t="s">
        <v>258</v>
      </c>
      <c r="E96" s="50" t="s">
        <v>410</v>
      </c>
      <c r="F96" s="51">
        <v>44028</v>
      </c>
      <c r="G96" s="50" t="s">
        <v>278</v>
      </c>
      <c r="H96" s="52">
        <v>100</v>
      </c>
      <c r="I96" s="86" t="s">
        <v>675</v>
      </c>
      <c r="J96" s="50" t="s">
        <v>409</v>
      </c>
      <c r="K96" s="50" t="s">
        <v>410</v>
      </c>
      <c r="L96" s="50" t="s">
        <v>368</v>
      </c>
      <c r="M96" s="52">
        <v>152379</v>
      </c>
      <c r="N96" s="50" t="s">
        <v>369</v>
      </c>
      <c r="O96" s="53" t="s">
        <v>369</v>
      </c>
      <c r="P96" s="55">
        <v>-930</v>
      </c>
      <c r="Q96" s="52">
        <v>7</v>
      </c>
      <c r="R96" s="50" t="s">
        <v>768</v>
      </c>
      <c r="S96" s="52">
        <v>2020</v>
      </c>
      <c r="T96" s="50" t="s">
        <v>769</v>
      </c>
      <c r="U96" s="50" t="s">
        <v>263</v>
      </c>
      <c r="V96" s="50" t="s">
        <v>282</v>
      </c>
      <c r="W96" s="50" t="s">
        <v>292</v>
      </c>
      <c r="X96" s="52">
        <v>1</v>
      </c>
      <c r="Y96" s="52">
        <v>123587</v>
      </c>
      <c r="Z96" s="50" t="s">
        <v>266</v>
      </c>
      <c r="AA96" s="52">
        <v>1</v>
      </c>
      <c r="AB96" s="52">
        <v>0</v>
      </c>
      <c r="AC96" s="51">
        <v>44028</v>
      </c>
      <c r="AD96" s="51">
        <v>44028</v>
      </c>
      <c r="AE96" s="50" t="s">
        <v>670</v>
      </c>
      <c r="AF96" s="50" t="s">
        <v>670</v>
      </c>
    </row>
    <row r="97" spans="1:32" ht="17.25" customHeight="1">
      <c r="A97" s="57" t="str">
        <f t="shared" si="3"/>
        <v>SALÁRIOS E ORDENADOS</v>
      </c>
      <c r="B97" s="69" t="str">
        <f>VLOOKUP(A97,'De Para'!$C$3:$D$195,2,0)</f>
        <v>FOLHA E ENCARGOS</v>
      </c>
      <c r="C97" s="83">
        <f t="shared" si="2"/>
        <v>7</v>
      </c>
      <c r="D97" s="50" t="s">
        <v>258</v>
      </c>
      <c r="E97" s="50" t="s">
        <v>410</v>
      </c>
      <c r="F97" s="51">
        <v>44028</v>
      </c>
      <c r="G97" s="50" t="s">
        <v>278</v>
      </c>
      <c r="H97" s="52">
        <v>100</v>
      </c>
      <c r="I97" s="86" t="s">
        <v>675</v>
      </c>
      <c r="J97" s="50" t="s">
        <v>409</v>
      </c>
      <c r="K97" s="50" t="s">
        <v>410</v>
      </c>
      <c r="L97" s="50" t="s">
        <v>279</v>
      </c>
      <c r="M97" s="52">
        <v>152387</v>
      </c>
      <c r="N97" s="50" t="s">
        <v>280</v>
      </c>
      <c r="O97" s="53" t="s">
        <v>281</v>
      </c>
      <c r="P97" s="55">
        <v>-136.66</v>
      </c>
      <c r="Q97" s="52">
        <v>7</v>
      </c>
      <c r="R97" s="50" t="s">
        <v>740</v>
      </c>
      <c r="S97" s="52">
        <v>2020</v>
      </c>
      <c r="T97" s="50" t="s">
        <v>741</v>
      </c>
      <c r="U97" s="50" t="s">
        <v>263</v>
      </c>
      <c r="V97" s="50" t="s">
        <v>282</v>
      </c>
      <c r="W97" s="50" t="s">
        <v>283</v>
      </c>
      <c r="X97" s="52">
        <v>1</v>
      </c>
      <c r="Y97" s="52">
        <v>121895</v>
      </c>
      <c r="Z97" s="50" t="s">
        <v>266</v>
      </c>
      <c r="AA97" s="52">
        <v>1</v>
      </c>
      <c r="AB97" s="52">
        <v>0</v>
      </c>
      <c r="AC97" s="51">
        <v>44028</v>
      </c>
      <c r="AD97" s="51">
        <v>44028</v>
      </c>
      <c r="AE97" s="50" t="s">
        <v>670</v>
      </c>
      <c r="AF97" s="50" t="s">
        <v>670</v>
      </c>
    </row>
    <row r="98" spans="1:32" ht="17.25" customHeight="1">
      <c r="A98" s="57" t="str">
        <f t="shared" si="3"/>
        <v>SERVIÇO MANUTENÇÃO MÁQ E EQUI</v>
      </c>
      <c r="B98" s="69" t="str">
        <f>VLOOKUP(A98,'De Para'!$C$3:$D$195,2,0)</f>
        <v>FORNECEDORES</v>
      </c>
      <c r="C98" s="83">
        <f t="shared" si="2"/>
        <v>7</v>
      </c>
      <c r="D98" s="50" t="s">
        <v>258</v>
      </c>
      <c r="E98" s="50" t="s">
        <v>410</v>
      </c>
      <c r="F98" s="51">
        <v>44032</v>
      </c>
      <c r="G98" s="50" t="s">
        <v>278</v>
      </c>
      <c r="H98" s="52">
        <v>100</v>
      </c>
      <c r="I98" s="86" t="s">
        <v>675</v>
      </c>
      <c r="J98" s="50" t="s">
        <v>409</v>
      </c>
      <c r="K98" s="50" t="s">
        <v>410</v>
      </c>
      <c r="L98" s="50" t="s">
        <v>486</v>
      </c>
      <c r="M98" s="52">
        <v>152750</v>
      </c>
      <c r="N98" s="50" t="s">
        <v>487</v>
      </c>
      <c r="O98" s="53" t="s">
        <v>761</v>
      </c>
      <c r="P98" s="55">
        <v>-530</v>
      </c>
      <c r="Q98" s="52">
        <v>7</v>
      </c>
      <c r="R98" s="50" t="s">
        <v>770</v>
      </c>
      <c r="S98" s="52">
        <v>2020</v>
      </c>
      <c r="T98" s="50" t="s">
        <v>771</v>
      </c>
      <c r="U98" s="50" t="s">
        <v>263</v>
      </c>
      <c r="V98" s="50" t="s">
        <v>288</v>
      </c>
      <c r="W98" s="50" t="s">
        <v>289</v>
      </c>
      <c r="X98" s="52">
        <v>1</v>
      </c>
      <c r="Y98" s="52">
        <v>123981</v>
      </c>
      <c r="Z98" s="50" t="s">
        <v>266</v>
      </c>
      <c r="AA98" s="52">
        <v>1</v>
      </c>
      <c r="AB98" s="52">
        <v>0</v>
      </c>
      <c r="AC98" s="51">
        <v>44032</v>
      </c>
      <c r="AD98" s="51">
        <v>44033</v>
      </c>
      <c r="AE98" s="50" t="s">
        <v>670</v>
      </c>
      <c r="AF98" s="50" t="s">
        <v>670</v>
      </c>
    </row>
    <row r="99" spans="1:32" ht="17.25" customHeight="1">
      <c r="A99" s="57" t="str">
        <f t="shared" si="3"/>
        <v>EST. MATERIAIS DE MANUTENÇÃO C/ RESTRICAO</v>
      </c>
      <c r="B99" s="69" t="str">
        <f>VLOOKUP(A99,'De Para'!$C$3:$D$195,2,0)</f>
        <v>FORNECEDORES</v>
      </c>
      <c r="C99" s="83">
        <f t="shared" si="2"/>
        <v>7</v>
      </c>
      <c r="D99" s="50" t="s">
        <v>258</v>
      </c>
      <c r="E99" s="50" t="s">
        <v>410</v>
      </c>
      <c r="F99" s="51">
        <v>44032</v>
      </c>
      <c r="G99" s="50" t="s">
        <v>278</v>
      </c>
      <c r="H99" s="52">
        <v>100</v>
      </c>
      <c r="I99" s="86" t="s">
        <v>675</v>
      </c>
      <c r="J99" s="50" t="s">
        <v>409</v>
      </c>
      <c r="K99" s="50" t="s">
        <v>410</v>
      </c>
      <c r="L99" s="50" t="s">
        <v>462</v>
      </c>
      <c r="M99" s="52">
        <v>152751</v>
      </c>
      <c r="N99" s="50" t="s">
        <v>463</v>
      </c>
      <c r="O99" s="53" t="s">
        <v>761</v>
      </c>
      <c r="P99" s="55">
        <v>-16755.990000000002</v>
      </c>
      <c r="Q99" s="52">
        <v>7</v>
      </c>
      <c r="R99" s="50" t="s">
        <v>772</v>
      </c>
      <c r="S99" s="52">
        <v>2020</v>
      </c>
      <c r="T99" s="50" t="s">
        <v>773</v>
      </c>
      <c r="U99" s="50" t="s">
        <v>263</v>
      </c>
      <c r="V99" s="50" t="s">
        <v>303</v>
      </c>
      <c r="W99" s="50" t="s">
        <v>351</v>
      </c>
      <c r="X99" s="52">
        <v>1</v>
      </c>
      <c r="Y99" s="52">
        <v>123983</v>
      </c>
      <c r="Z99" s="50" t="s">
        <v>266</v>
      </c>
      <c r="AA99" s="52">
        <v>1</v>
      </c>
      <c r="AB99" s="52">
        <v>0</v>
      </c>
      <c r="AC99" s="51">
        <v>44032</v>
      </c>
      <c r="AD99" s="51">
        <v>44033</v>
      </c>
      <c r="AE99" s="50" t="s">
        <v>670</v>
      </c>
      <c r="AF99" s="50" t="s">
        <v>670</v>
      </c>
    </row>
    <row r="100" spans="1:32" ht="17.25" customHeight="1">
      <c r="A100" s="57" t="str">
        <f t="shared" si="3"/>
        <v>EST. MATERIAIS DE MANUTENÇÃO C/ RESTRICAO</v>
      </c>
      <c r="B100" s="69" t="str">
        <f>VLOOKUP(A100,'De Para'!$C$3:$D$195,2,0)</f>
        <v>FORNECEDORES</v>
      </c>
      <c r="C100" s="83">
        <f t="shared" si="2"/>
        <v>7</v>
      </c>
      <c r="D100" s="50" t="s">
        <v>258</v>
      </c>
      <c r="E100" s="50" t="s">
        <v>410</v>
      </c>
      <c r="F100" s="51">
        <v>44032</v>
      </c>
      <c r="G100" s="50" t="s">
        <v>278</v>
      </c>
      <c r="H100" s="52">
        <v>100</v>
      </c>
      <c r="I100" s="86" t="s">
        <v>675</v>
      </c>
      <c r="J100" s="50" t="s">
        <v>409</v>
      </c>
      <c r="K100" s="50" t="s">
        <v>410</v>
      </c>
      <c r="L100" s="50" t="s">
        <v>462</v>
      </c>
      <c r="M100" s="52">
        <v>152752</v>
      </c>
      <c r="N100" s="50" t="s">
        <v>463</v>
      </c>
      <c r="O100" s="53" t="s">
        <v>761</v>
      </c>
      <c r="P100" s="55">
        <v>-4245.9799999999996</v>
      </c>
      <c r="Q100" s="52">
        <v>7</v>
      </c>
      <c r="R100" s="50" t="s">
        <v>774</v>
      </c>
      <c r="S100" s="52">
        <v>2020</v>
      </c>
      <c r="T100" s="50" t="s">
        <v>775</v>
      </c>
      <c r="U100" s="50" t="s">
        <v>263</v>
      </c>
      <c r="V100" s="50" t="s">
        <v>303</v>
      </c>
      <c r="W100" s="50" t="s">
        <v>351</v>
      </c>
      <c r="X100" s="52">
        <v>1</v>
      </c>
      <c r="Y100" s="52">
        <v>123984</v>
      </c>
      <c r="Z100" s="50" t="s">
        <v>266</v>
      </c>
      <c r="AA100" s="52">
        <v>1</v>
      </c>
      <c r="AB100" s="52">
        <v>0</v>
      </c>
      <c r="AC100" s="51">
        <v>44032</v>
      </c>
      <c r="AD100" s="51">
        <v>44033</v>
      </c>
      <c r="AE100" s="50" t="s">
        <v>670</v>
      </c>
      <c r="AF100" s="50" t="s">
        <v>670</v>
      </c>
    </row>
    <row r="101" spans="1:32" ht="17.25" customHeight="1">
      <c r="A101" s="57" t="str">
        <f t="shared" si="3"/>
        <v>ADIANTAMENTO FORNECEDORES (Não usar)</v>
      </c>
      <c r="B101" s="69" t="str">
        <f>VLOOKUP(A101,'De Para'!$C$3:$D$195,2,0)</f>
        <v>FORNECEDORES</v>
      </c>
      <c r="C101" s="83">
        <f t="shared" si="2"/>
        <v>6</v>
      </c>
      <c r="D101" s="50" t="s">
        <v>258</v>
      </c>
      <c r="E101" s="50" t="s">
        <v>410</v>
      </c>
      <c r="F101" s="51">
        <v>44008</v>
      </c>
      <c r="G101" s="50" t="s">
        <v>278</v>
      </c>
      <c r="H101" s="52">
        <v>100</v>
      </c>
      <c r="I101" s="86" t="s">
        <v>675</v>
      </c>
      <c r="J101" s="50" t="s">
        <v>409</v>
      </c>
      <c r="K101" s="50" t="s">
        <v>410</v>
      </c>
      <c r="L101" s="50" t="s">
        <v>406</v>
      </c>
      <c r="M101" s="52">
        <v>153030</v>
      </c>
      <c r="N101" s="50" t="s">
        <v>407</v>
      </c>
      <c r="O101" s="53" t="s">
        <v>776</v>
      </c>
      <c r="P101" s="55">
        <v>-834500</v>
      </c>
      <c r="Q101" s="52">
        <v>6</v>
      </c>
      <c r="R101" s="50" t="s">
        <v>777</v>
      </c>
      <c r="S101" s="52">
        <v>2020</v>
      </c>
      <c r="T101" s="50" t="s">
        <v>778</v>
      </c>
      <c r="U101" s="50" t="s">
        <v>263</v>
      </c>
      <c r="V101" s="50" t="s">
        <v>355</v>
      </c>
      <c r="W101" s="50" t="s">
        <v>408</v>
      </c>
      <c r="X101" s="52">
        <v>1</v>
      </c>
      <c r="Y101" s="52">
        <v>124325</v>
      </c>
      <c r="Z101" s="50" t="s">
        <v>266</v>
      </c>
      <c r="AA101" s="52">
        <v>1</v>
      </c>
      <c r="AB101" s="52">
        <v>0</v>
      </c>
      <c r="AC101" s="51">
        <v>44008</v>
      </c>
      <c r="AD101" s="51">
        <v>44032</v>
      </c>
      <c r="AE101" s="50" t="s">
        <v>670</v>
      </c>
      <c r="AF101" s="50" t="s">
        <v>670</v>
      </c>
    </row>
    <row r="102" spans="1:32" ht="17.25" customHeight="1">
      <c r="A102" s="57" t="str">
        <f t="shared" si="3"/>
        <v>INSS</v>
      </c>
      <c r="B102" s="69" t="str">
        <f>VLOOKUP(A102,'De Para'!$C$3:$D$195,2,0)</f>
        <v>FOLHA E ENCARGOS</v>
      </c>
      <c r="C102" s="83">
        <f t="shared" si="2"/>
        <v>7</v>
      </c>
      <c r="D102" s="50" t="s">
        <v>258</v>
      </c>
      <c r="E102" s="50" t="s">
        <v>410</v>
      </c>
      <c r="F102" s="51">
        <v>44032</v>
      </c>
      <c r="G102" s="50" t="s">
        <v>278</v>
      </c>
      <c r="H102" s="52">
        <v>100</v>
      </c>
      <c r="I102" s="86" t="s">
        <v>675</v>
      </c>
      <c r="J102" s="50" t="s">
        <v>409</v>
      </c>
      <c r="K102" s="50" t="s">
        <v>410</v>
      </c>
      <c r="L102" s="50" t="s">
        <v>345</v>
      </c>
      <c r="M102" s="52">
        <v>153754</v>
      </c>
      <c r="N102" s="50" t="s">
        <v>346</v>
      </c>
      <c r="O102" s="53" t="s">
        <v>347</v>
      </c>
      <c r="P102" s="55">
        <v>-5509.66</v>
      </c>
      <c r="Q102" s="52">
        <v>7</v>
      </c>
      <c r="R102" s="50" t="s">
        <v>779</v>
      </c>
      <c r="S102" s="52">
        <v>2020</v>
      </c>
      <c r="T102" s="50" t="s">
        <v>780</v>
      </c>
      <c r="U102" s="50" t="s">
        <v>263</v>
      </c>
      <c r="V102" s="50" t="s">
        <v>282</v>
      </c>
      <c r="W102" s="50" t="s">
        <v>348</v>
      </c>
      <c r="X102" s="52">
        <v>1</v>
      </c>
      <c r="Y102" s="52">
        <v>122035</v>
      </c>
      <c r="Z102" s="50" t="s">
        <v>266</v>
      </c>
      <c r="AA102" s="52">
        <v>1</v>
      </c>
      <c r="AB102" s="52">
        <v>0</v>
      </c>
      <c r="AC102" s="51">
        <v>44032</v>
      </c>
      <c r="AD102" s="51">
        <v>44035</v>
      </c>
      <c r="AE102" s="50" t="s">
        <v>670</v>
      </c>
      <c r="AF102" s="50" t="s">
        <v>670</v>
      </c>
    </row>
    <row r="103" spans="1:32" ht="17.25" customHeight="1">
      <c r="A103" s="57" t="str">
        <f t="shared" si="3"/>
        <v>IRRF S/ FOLHA</v>
      </c>
      <c r="B103" s="69" t="str">
        <f>VLOOKUP(A103,'De Para'!$C$3:$D$195,2,0)</f>
        <v>FOLHA E ENCARGOS</v>
      </c>
      <c r="C103" s="83">
        <f t="shared" si="2"/>
        <v>7</v>
      </c>
      <c r="D103" s="50" t="s">
        <v>258</v>
      </c>
      <c r="E103" s="50" t="s">
        <v>410</v>
      </c>
      <c r="F103" s="51">
        <v>44032</v>
      </c>
      <c r="G103" s="50" t="s">
        <v>278</v>
      </c>
      <c r="H103" s="52">
        <v>92.58</v>
      </c>
      <c r="I103" s="86" t="s">
        <v>675</v>
      </c>
      <c r="J103" s="50" t="s">
        <v>409</v>
      </c>
      <c r="K103" s="50" t="s">
        <v>410</v>
      </c>
      <c r="L103" s="50" t="s">
        <v>389</v>
      </c>
      <c r="M103" s="52">
        <v>153755</v>
      </c>
      <c r="N103" s="50" t="s">
        <v>390</v>
      </c>
      <c r="O103" s="53" t="s">
        <v>347</v>
      </c>
      <c r="P103" s="55">
        <v>-5543.93</v>
      </c>
      <c r="Q103" s="52">
        <v>7</v>
      </c>
      <c r="R103" s="50" t="s">
        <v>781</v>
      </c>
      <c r="S103" s="52">
        <v>2020</v>
      </c>
      <c r="T103" s="50" t="s">
        <v>782</v>
      </c>
      <c r="U103" s="50" t="s">
        <v>263</v>
      </c>
      <c r="V103" s="50" t="s">
        <v>282</v>
      </c>
      <c r="W103" s="50" t="s">
        <v>348</v>
      </c>
      <c r="X103" s="52">
        <v>1</v>
      </c>
      <c r="Y103" s="52">
        <v>123465</v>
      </c>
      <c r="Z103" s="50" t="s">
        <v>266</v>
      </c>
      <c r="AA103" s="52">
        <v>1</v>
      </c>
      <c r="AB103" s="52">
        <v>0</v>
      </c>
      <c r="AC103" s="51">
        <v>44032</v>
      </c>
      <c r="AD103" s="51">
        <v>44035</v>
      </c>
      <c r="AE103" s="50" t="s">
        <v>670</v>
      </c>
      <c r="AF103" s="50" t="s">
        <v>670</v>
      </c>
    </row>
    <row r="104" spans="1:32" ht="17.25" customHeight="1">
      <c r="A104" s="57" t="str">
        <f t="shared" si="3"/>
        <v>IRRF S/ EVENTUAIS</v>
      </c>
      <c r="B104" s="69" t="str">
        <f>VLOOKUP(A104,'De Para'!$C$3:$D$195,2,0)</f>
        <v>FOLHA E ENCARGOS</v>
      </c>
      <c r="C104" s="83">
        <f t="shared" si="2"/>
        <v>7</v>
      </c>
      <c r="D104" s="50" t="s">
        <v>258</v>
      </c>
      <c r="E104" s="50" t="s">
        <v>410</v>
      </c>
      <c r="F104" s="51">
        <v>44032</v>
      </c>
      <c r="G104" s="50" t="s">
        <v>278</v>
      </c>
      <c r="H104" s="52">
        <v>7.42</v>
      </c>
      <c r="I104" s="86" t="s">
        <v>675</v>
      </c>
      <c r="J104" s="50" t="s">
        <v>409</v>
      </c>
      <c r="K104" s="50" t="s">
        <v>410</v>
      </c>
      <c r="L104" s="50" t="s">
        <v>397</v>
      </c>
      <c r="M104" s="52">
        <v>153755</v>
      </c>
      <c r="N104" s="50" t="s">
        <v>398</v>
      </c>
      <c r="O104" s="53" t="s">
        <v>347</v>
      </c>
      <c r="P104" s="55">
        <v>-444.38</v>
      </c>
      <c r="Q104" s="52">
        <v>7</v>
      </c>
      <c r="R104" s="50" t="s">
        <v>781</v>
      </c>
      <c r="S104" s="52">
        <v>2020</v>
      </c>
      <c r="T104" s="50" t="s">
        <v>782</v>
      </c>
      <c r="U104" s="50" t="s">
        <v>263</v>
      </c>
      <c r="V104" s="50" t="s">
        <v>282</v>
      </c>
      <c r="W104" s="50" t="s">
        <v>292</v>
      </c>
      <c r="X104" s="52">
        <v>1</v>
      </c>
      <c r="Y104" s="52">
        <v>123465</v>
      </c>
      <c r="Z104" s="50" t="s">
        <v>266</v>
      </c>
      <c r="AA104" s="52">
        <v>1</v>
      </c>
      <c r="AB104" s="52">
        <v>0</v>
      </c>
      <c r="AC104" s="51">
        <v>44032</v>
      </c>
      <c r="AD104" s="51">
        <v>44035</v>
      </c>
      <c r="AE104" s="50" t="s">
        <v>670</v>
      </c>
      <c r="AF104" s="50" t="s">
        <v>670</v>
      </c>
    </row>
    <row r="105" spans="1:32" ht="17.25" customHeight="1">
      <c r="A105" s="57" t="str">
        <f t="shared" si="3"/>
        <v>IRRF FORNECEDOR - PESSOA JURÍDICA</v>
      </c>
      <c r="B105" s="69" t="str">
        <f>VLOOKUP(A105,'De Para'!$C$3:$D$195,2,0)</f>
        <v>IMPOSTOS</v>
      </c>
      <c r="C105" s="83">
        <f t="shared" si="2"/>
        <v>7</v>
      </c>
      <c r="D105" s="50" t="s">
        <v>258</v>
      </c>
      <c r="E105" s="50" t="s">
        <v>410</v>
      </c>
      <c r="F105" s="51">
        <v>44032</v>
      </c>
      <c r="G105" s="50" t="s">
        <v>278</v>
      </c>
      <c r="H105" s="52">
        <v>100</v>
      </c>
      <c r="I105" s="86" t="s">
        <v>675</v>
      </c>
      <c r="J105" s="50" t="s">
        <v>409</v>
      </c>
      <c r="K105" s="50" t="s">
        <v>410</v>
      </c>
      <c r="L105" s="50" t="s">
        <v>455</v>
      </c>
      <c r="M105" s="52">
        <v>153756</v>
      </c>
      <c r="N105" s="50" t="s">
        <v>456</v>
      </c>
      <c r="O105" s="50" t="s">
        <v>59</v>
      </c>
      <c r="P105" s="55">
        <v>-900</v>
      </c>
      <c r="Q105" s="52">
        <v>7</v>
      </c>
      <c r="R105" s="50" t="s">
        <v>783</v>
      </c>
      <c r="S105" s="52">
        <v>2020</v>
      </c>
      <c r="T105" s="50" t="s">
        <v>784</v>
      </c>
      <c r="U105" s="50" t="s">
        <v>263</v>
      </c>
      <c r="V105" s="50" t="s">
        <v>337</v>
      </c>
      <c r="W105" s="50" t="s">
        <v>457</v>
      </c>
      <c r="X105" s="52">
        <v>1</v>
      </c>
      <c r="Y105" s="52">
        <v>123466</v>
      </c>
      <c r="Z105" s="50" t="s">
        <v>266</v>
      </c>
      <c r="AA105" s="52">
        <v>1</v>
      </c>
      <c r="AB105" s="52">
        <v>0</v>
      </c>
      <c r="AC105" s="51">
        <v>44032</v>
      </c>
      <c r="AD105" s="51">
        <v>44035</v>
      </c>
      <c r="AE105" s="50" t="s">
        <v>670</v>
      </c>
      <c r="AF105" s="50" t="s">
        <v>670</v>
      </c>
    </row>
    <row r="106" spans="1:32" ht="17.25" customHeight="1">
      <c r="A106" s="57" t="str">
        <f t="shared" si="3"/>
        <v>IRRF FORNECEDOR - PESSOA JURÍDICA</v>
      </c>
      <c r="B106" s="69" t="str">
        <f>VLOOKUP(A106,'De Para'!$C$3:$D$195,2,0)</f>
        <v>IMPOSTOS</v>
      </c>
      <c r="C106" s="83">
        <f t="shared" si="2"/>
        <v>7</v>
      </c>
      <c r="D106" s="50" t="s">
        <v>258</v>
      </c>
      <c r="E106" s="50" t="s">
        <v>410</v>
      </c>
      <c r="F106" s="51">
        <v>44032</v>
      </c>
      <c r="G106" s="50" t="s">
        <v>278</v>
      </c>
      <c r="H106" s="52">
        <v>100</v>
      </c>
      <c r="I106" s="86" t="s">
        <v>675</v>
      </c>
      <c r="J106" s="50" t="s">
        <v>409</v>
      </c>
      <c r="K106" s="50" t="s">
        <v>410</v>
      </c>
      <c r="L106" s="50" t="s">
        <v>455</v>
      </c>
      <c r="M106" s="52">
        <v>153757</v>
      </c>
      <c r="N106" s="50" t="s">
        <v>456</v>
      </c>
      <c r="O106" s="50" t="s">
        <v>59</v>
      </c>
      <c r="P106" s="55">
        <v>-1927.41</v>
      </c>
      <c r="Q106" s="52">
        <v>7</v>
      </c>
      <c r="R106" s="50" t="s">
        <v>785</v>
      </c>
      <c r="S106" s="52">
        <v>2020</v>
      </c>
      <c r="T106" s="50" t="s">
        <v>786</v>
      </c>
      <c r="U106" s="50" t="s">
        <v>263</v>
      </c>
      <c r="V106" s="50" t="s">
        <v>337</v>
      </c>
      <c r="W106" s="50" t="s">
        <v>457</v>
      </c>
      <c r="X106" s="52">
        <v>1</v>
      </c>
      <c r="Y106" s="52">
        <v>123467</v>
      </c>
      <c r="Z106" s="50" t="s">
        <v>266</v>
      </c>
      <c r="AA106" s="52">
        <v>1</v>
      </c>
      <c r="AB106" s="52">
        <v>0</v>
      </c>
      <c r="AC106" s="51">
        <v>44032</v>
      </c>
      <c r="AD106" s="51">
        <v>44035</v>
      </c>
      <c r="AE106" s="50" t="s">
        <v>670</v>
      </c>
      <c r="AF106" s="50" t="s">
        <v>670</v>
      </c>
    </row>
    <row r="107" spans="1:32" ht="17.25" customHeight="1">
      <c r="A107" s="57" t="str">
        <f t="shared" si="3"/>
        <v>MATERIAIS HOSPITALARES C/ RESTRICAO</v>
      </c>
      <c r="B107" s="69" t="str">
        <f>VLOOKUP(A107,'De Para'!$C$3:$D$195,2,0)</f>
        <v>FORNECEDORES</v>
      </c>
      <c r="C107" s="83">
        <f t="shared" si="2"/>
        <v>7</v>
      </c>
      <c r="D107" s="50" t="s">
        <v>258</v>
      </c>
      <c r="E107" s="50" t="s">
        <v>410</v>
      </c>
      <c r="F107" s="51">
        <v>44032</v>
      </c>
      <c r="G107" s="50" t="s">
        <v>278</v>
      </c>
      <c r="H107" s="52">
        <v>100</v>
      </c>
      <c r="I107" s="86" t="s">
        <v>675</v>
      </c>
      <c r="J107" s="50" t="s">
        <v>409</v>
      </c>
      <c r="K107" s="50" t="s">
        <v>410</v>
      </c>
      <c r="L107" s="50" t="s">
        <v>359</v>
      </c>
      <c r="M107" s="52">
        <v>153758</v>
      </c>
      <c r="N107" s="50" t="s">
        <v>360</v>
      </c>
      <c r="O107" s="53" t="s">
        <v>482</v>
      </c>
      <c r="P107" s="55">
        <v>-222.11</v>
      </c>
      <c r="Q107" s="52">
        <v>7</v>
      </c>
      <c r="R107" s="50" t="s">
        <v>787</v>
      </c>
      <c r="S107" s="52">
        <v>2020</v>
      </c>
      <c r="T107" s="50" t="s">
        <v>788</v>
      </c>
      <c r="U107" s="50" t="s">
        <v>263</v>
      </c>
      <c r="V107" s="50" t="s">
        <v>303</v>
      </c>
      <c r="W107" s="50" t="s">
        <v>344</v>
      </c>
      <c r="X107" s="52">
        <v>1</v>
      </c>
      <c r="Y107" s="52">
        <v>123590</v>
      </c>
      <c r="Z107" s="50" t="s">
        <v>266</v>
      </c>
      <c r="AA107" s="52">
        <v>1</v>
      </c>
      <c r="AB107" s="52">
        <v>0</v>
      </c>
      <c r="AC107" s="51">
        <v>44032</v>
      </c>
      <c r="AD107" s="51">
        <v>44035</v>
      </c>
      <c r="AE107" s="50" t="s">
        <v>670</v>
      </c>
      <c r="AF107" s="50" t="s">
        <v>670</v>
      </c>
    </row>
    <row r="108" spans="1:32" ht="17.25" customHeight="1">
      <c r="A108" s="57" t="str">
        <f t="shared" si="3"/>
        <v>PCC</v>
      </c>
      <c r="B108" s="69" t="str">
        <f>VLOOKUP(A108,'De Para'!$C$3:$D$195,2,0)</f>
        <v>IMPOSTOS</v>
      </c>
      <c r="C108" s="83">
        <f t="shared" si="2"/>
        <v>7</v>
      </c>
      <c r="D108" s="50" t="s">
        <v>258</v>
      </c>
      <c r="E108" s="50" t="s">
        <v>410</v>
      </c>
      <c r="F108" s="51">
        <v>44032</v>
      </c>
      <c r="G108" s="50" t="s">
        <v>278</v>
      </c>
      <c r="H108" s="52">
        <v>100</v>
      </c>
      <c r="I108" s="86" t="s">
        <v>675</v>
      </c>
      <c r="J108" s="50" t="s">
        <v>409</v>
      </c>
      <c r="K108" s="50" t="s">
        <v>410</v>
      </c>
      <c r="L108" s="50" t="s">
        <v>335</v>
      </c>
      <c r="M108" s="52">
        <v>153759</v>
      </c>
      <c r="N108" s="50" t="s">
        <v>336</v>
      </c>
      <c r="O108" s="53" t="s">
        <v>59</v>
      </c>
      <c r="P108" s="55">
        <v>-7889.64</v>
      </c>
      <c r="Q108" s="52">
        <v>7</v>
      </c>
      <c r="R108" s="50" t="s">
        <v>789</v>
      </c>
      <c r="S108" s="52">
        <v>2020</v>
      </c>
      <c r="T108" s="50" t="s">
        <v>790</v>
      </c>
      <c r="U108" s="50" t="s">
        <v>263</v>
      </c>
      <c r="V108" s="50" t="s">
        <v>337</v>
      </c>
      <c r="W108" s="50" t="s">
        <v>338</v>
      </c>
      <c r="X108" s="52">
        <v>1</v>
      </c>
      <c r="Y108" s="52">
        <v>123817</v>
      </c>
      <c r="Z108" s="50" t="s">
        <v>266</v>
      </c>
      <c r="AA108" s="52">
        <v>1</v>
      </c>
      <c r="AB108" s="52">
        <v>0</v>
      </c>
      <c r="AC108" s="51">
        <v>44032</v>
      </c>
      <c r="AD108" s="54">
        <v>44035</v>
      </c>
      <c r="AE108" s="50" t="s">
        <v>670</v>
      </c>
      <c r="AF108" s="50" t="s">
        <v>670</v>
      </c>
    </row>
    <row r="109" spans="1:32" ht="17.25" customHeight="1">
      <c r="A109" s="57" t="str">
        <f t="shared" si="3"/>
        <v>INSS FORNECEDOR</v>
      </c>
      <c r="B109" s="69" t="str">
        <f>VLOOKUP(A109,'De Para'!$C$3:$D$195,2,0)</f>
        <v>IMPOSTOS</v>
      </c>
      <c r="C109" s="83">
        <f t="shared" si="2"/>
        <v>7</v>
      </c>
      <c r="D109" s="50" t="s">
        <v>258</v>
      </c>
      <c r="E109" s="50" t="s">
        <v>410</v>
      </c>
      <c r="F109" s="51">
        <v>44032</v>
      </c>
      <c r="G109" s="50" t="s">
        <v>278</v>
      </c>
      <c r="H109" s="52">
        <v>100</v>
      </c>
      <c r="I109" s="86" t="s">
        <v>675</v>
      </c>
      <c r="J109" s="50" t="s">
        <v>409</v>
      </c>
      <c r="K109" s="50" t="s">
        <v>410</v>
      </c>
      <c r="L109" s="50" t="s">
        <v>403</v>
      </c>
      <c r="M109" s="52">
        <v>153760</v>
      </c>
      <c r="N109" s="50" t="s">
        <v>404</v>
      </c>
      <c r="O109" s="53" t="s">
        <v>59</v>
      </c>
      <c r="P109" s="55">
        <v>-7067.18</v>
      </c>
      <c r="Q109" s="52">
        <v>7</v>
      </c>
      <c r="R109" s="50" t="s">
        <v>791</v>
      </c>
      <c r="S109" s="52">
        <v>2020</v>
      </c>
      <c r="T109" s="50" t="s">
        <v>792</v>
      </c>
      <c r="U109" s="50" t="s">
        <v>263</v>
      </c>
      <c r="V109" s="50" t="s">
        <v>337</v>
      </c>
      <c r="W109" s="50" t="s">
        <v>405</v>
      </c>
      <c r="X109" s="52">
        <v>1</v>
      </c>
      <c r="Y109" s="52">
        <v>123909</v>
      </c>
      <c r="Z109" s="50" t="s">
        <v>266</v>
      </c>
      <c r="AA109" s="52">
        <v>1</v>
      </c>
      <c r="AB109" s="52">
        <v>0</v>
      </c>
      <c r="AC109" s="51">
        <v>44032</v>
      </c>
      <c r="AD109" s="51">
        <v>44035</v>
      </c>
      <c r="AE109" s="50" t="s">
        <v>670</v>
      </c>
      <c r="AF109" s="50" t="s">
        <v>670</v>
      </c>
    </row>
    <row r="110" spans="1:32" ht="17.25" customHeight="1">
      <c r="A110" s="57" t="str">
        <f t="shared" si="3"/>
        <v>RESCISÕES</v>
      </c>
      <c r="B110" s="69" t="str">
        <f>VLOOKUP(A110,'De Para'!$C$3:$D$195,2,0)</f>
        <v>FOLHA E ENCARGOS</v>
      </c>
      <c r="C110" s="83">
        <f t="shared" si="2"/>
        <v>7</v>
      </c>
      <c r="D110" s="50" t="s">
        <v>258</v>
      </c>
      <c r="E110" s="50" t="s">
        <v>410</v>
      </c>
      <c r="F110" s="51">
        <v>44032</v>
      </c>
      <c r="G110" s="50" t="s">
        <v>278</v>
      </c>
      <c r="H110" s="52">
        <v>100</v>
      </c>
      <c r="I110" s="86" t="s">
        <v>675</v>
      </c>
      <c r="J110" s="50" t="s">
        <v>409</v>
      </c>
      <c r="K110" s="50" t="s">
        <v>410</v>
      </c>
      <c r="L110" s="50" t="s">
        <v>368</v>
      </c>
      <c r="M110" s="52">
        <v>153761</v>
      </c>
      <c r="N110" s="50" t="s">
        <v>369</v>
      </c>
      <c r="O110" s="53" t="s">
        <v>369</v>
      </c>
      <c r="P110" s="72">
        <v>-4332.8900000000003</v>
      </c>
      <c r="Q110" s="52">
        <v>7</v>
      </c>
      <c r="R110" s="50" t="s">
        <v>793</v>
      </c>
      <c r="S110" s="52">
        <v>2020</v>
      </c>
      <c r="T110" s="50" t="s">
        <v>794</v>
      </c>
      <c r="U110" s="50" t="s">
        <v>263</v>
      </c>
      <c r="V110" s="50" t="s">
        <v>282</v>
      </c>
      <c r="W110" s="50" t="s">
        <v>292</v>
      </c>
      <c r="X110" s="52">
        <v>1</v>
      </c>
      <c r="Y110" s="52">
        <v>123973</v>
      </c>
      <c r="Z110" s="50" t="s">
        <v>266</v>
      </c>
      <c r="AA110" s="52">
        <v>1</v>
      </c>
      <c r="AB110" s="52">
        <v>0</v>
      </c>
      <c r="AC110" s="51">
        <v>44032</v>
      </c>
      <c r="AD110" s="51">
        <v>44035</v>
      </c>
      <c r="AE110" s="50" t="s">
        <v>670</v>
      </c>
      <c r="AF110" s="50" t="s">
        <v>670</v>
      </c>
    </row>
    <row r="111" spans="1:32" ht="17.25" customHeight="1">
      <c r="A111" s="57" t="str">
        <f t="shared" si="3"/>
        <v>TAXAS E EMOLUMENTOS</v>
      </c>
      <c r="B111" s="69" t="str">
        <f>VLOOKUP(A111,'De Para'!$C$3:$D$195,2,0)</f>
        <v>OUTRAS DESPESAS</v>
      </c>
      <c r="C111" s="83">
        <f t="shared" si="2"/>
        <v>7</v>
      </c>
      <c r="D111" s="50" t="s">
        <v>258</v>
      </c>
      <c r="E111" s="50" t="s">
        <v>410</v>
      </c>
      <c r="F111" s="51">
        <v>44032</v>
      </c>
      <c r="G111" s="50" t="s">
        <v>278</v>
      </c>
      <c r="H111" s="52">
        <v>100</v>
      </c>
      <c r="I111" s="86" t="s">
        <v>675</v>
      </c>
      <c r="J111" s="50" t="s">
        <v>409</v>
      </c>
      <c r="K111" s="50" t="s">
        <v>410</v>
      </c>
      <c r="L111" s="50" t="s">
        <v>568</v>
      </c>
      <c r="M111" s="52">
        <v>153762</v>
      </c>
      <c r="N111" s="50" t="s">
        <v>569</v>
      </c>
      <c r="O111" s="53" t="s">
        <v>795</v>
      </c>
      <c r="P111" s="77">
        <v>-1315.67</v>
      </c>
      <c r="Q111" s="52">
        <v>7</v>
      </c>
      <c r="R111" s="50" t="s">
        <v>796</v>
      </c>
      <c r="S111" s="52">
        <v>2020</v>
      </c>
      <c r="T111" s="50" t="s">
        <v>797</v>
      </c>
      <c r="U111" s="50" t="s">
        <v>263</v>
      </c>
      <c r="V111" s="50" t="s">
        <v>355</v>
      </c>
      <c r="W111" s="50" t="s">
        <v>408</v>
      </c>
      <c r="X111" s="52">
        <v>1</v>
      </c>
      <c r="Y111" s="52">
        <v>124199</v>
      </c>
      <c r="Z111" s="50" t="s">
        <v>266</v>
      </c>
      <c r="AA111" s="52">
        <v>1</v>
      </c>
      <c r="AB111" s="52">
        <v>0</v>
      </c>
      <c r="AC111" s="51">
        <v>44032</v>
      </c>
      <c r="AD111" s="51">
        <v>44035</v>
      </c>
      <c r="AE111" s="50" t="s">
        <v>670</v>
      </c>
      <c r="AF111" s="50" t="s">
        <v>670</v>
      </c>
    </row>
    <row r="112" spans="1:32" ht="17.25" customHeight="1">
      <c r="A112" s="57" t="str">
        <f t="shared" si="3"/>
        <v>TARIFAS BANCÁRIAS</v>
      </c>
      <c r="B112" s="69" t="str">
        <f>VLOOKUP(A112,'De Para'!$C$3:$D$195,2,0)</f>
        <v>PAGAMENTO DE IMPOSTOS E TAXAS</v>
      </c>
      <c r="C112" s="83">
        <f t="shared" si="2"/>
        <v>7</v>
      </c>
      <c r="D112" s="50" t="s">
        <v>258</v>
      </c>
      <c r="E112" s="50" t="s">
        <v>410</v>
      </c>
      <c r="F112" s="51">
        <v>44028</v>
      </c>
      <c r="G112" s="50" t="s">
        <v>378</v>
      </c>
      <c r="H112" s="52">
        <v>100</v>
      </c>
      <c r="I112" s="86" t="s">
        <v>675</v>
      </c>
      <c r="J112" s="50" t="s">
        <v>409</v>
      </c>
      <c r="K112" s="50" t="s">
        <v>410</v>
      </c>
      <c r="L112" s="50" t="s">
        <v>548</v>
      </c>
      <c r="M112" s="52">
        <v>153763</v>
      </c>
      <c r="N112" s="50" t="s">
        <v>549</v>
      </c>
      <c r="O112" s="53"/>
      <c r="P112" s="55">
        <v>-14.65</v>
      </c>
      <c r="Q112" s="52">
        <v>7</v>
      </c>
      <c r="R112" s="50" t="s">
        <v>275</v>
      </c>
      <c r="S112" s="52">
        <v>2020</v>
      </c>
      <c r="T112" s="50" t="s">
        <v>550</v>
      </c>
      <c r="U112" s="50" t="s">
        <v>263</v>
      </c>
      <c r="V112" s="50" t="s">
        <v>276</v>
      </c>
      <c r="W112" s="50" t="s">
        <v>429</v>
      </c>
      <c r="X112" s="52">
        <v>1</v>
      </c>
      <c r="Y112" s="52"/>
      <c r="Z112" s="50" t="s">
        <v>266</v>
      </c>
      <c r="AA112" s="52">
        <v>1</v>
      </c>
      <c r="AB112" s="52">
        <v>1</v>
      </c>
      <c r="AC112" s="51">
        <v>44028</v>
      </c>
      <c r="AD112" s="51">
        <v>44035</v>
      </c>
      <c r="AE112" s="50" t="s">
        <v>670</v>
      </c>
      <c r="AF112" s="50" t="s">
        <v>670</v>
      </c>
    </row>
    <row r="113" spans="1:32" ht="17.25" customHeight="1">
      <c r="A113" s="57" t="str">
        <f t="shared" si="3"/>
        <v>APLICAÇÃO / RESGATE DE APLICAÇÃO</v>
      </c>
      <c r="B113" s="69" t="str">
        <f>VLOOKUP(A113,'De Para'!$C$3:$D$195,2,0)</f>
        <v>RECEBÍVEIS NAO CORRENTES</v>
      </c>
      <c r="C113" s="83">
        <f t="shared" si="2"/>
        <v>7</v>
      </c>
      <c r="D113" s="50" t="s">
        <v>258</v>
      </c>
      <c r="E113" s="50" t="s">
        <v>410</v>
      </c>
      <c r="F113" s="51">
        <v>44028</v>
      </c>
      <c r="G113" s="50" t="s">
        <v>259</v>
      </c>
      <c r="H113" s="52">
        <v>100</v>
      </c>
      <c r="I113" s="86" t="s">
        <v>690</v>
      </c>
      <c r="J113" s="50" t="s">
        <v>409</v>
      </c>
      <c r="K113" s="50" t="s">
        <v>410</v>
      </c>
      <c r="L113" s="50" t="s">
        <v>260</v>
      </c>
      <c r="M113" s="52">
        <v>153764</v>
      </c>
      <c r="N113" s="50" t="s">
        <v>261</v>
      </c>
      <c r="O113" s="53"/>
      <c r="P113" s="55">
        <v>-23580.99</v>
      </c>
      <c r="Q113" s="52">
        <v>7</v>
      </c>
      <c r="R113" s="50" t="s">
        <v>262</v>
      </c>
      <c r="S113" s="52">
        <v>2020</v>
      </c>
      <c r="T113" s="50" t="s">
        <v>271</v>
      </c>
      <c r="U113" s="50" t="s">
        <v>263</v>
      </c>
      <c r="V113" s="50" t="s">
        <v>264</v>
      </c>
      <c r="W113" s="50" t="s">
        <v>265</v>
      </c>
      <c r="X113" s="52">
        <v>1</v>
      </c>
      <c r="Y113" s="52"/>
      <c r="Z113" s="50" t="s">
        <v>266</v>
      </c>
      <c r="AA113" s="52">
        <v>1</v>
      </c>
      <c r="AB113" s="52">
        <v>1</v>
      </c>
      <c r="AC113" s="51">
        <v>44028</v>
      </c>
      <c r="AD113" s="51">
        <v>44035</v>
      </c>
      <c r="AE113" s="50" t="s">
        <v>671</v>
      </c>
      <c r="AF113" s="50" t="s">
        <v>670</v>
      </c>
    </row>
    <row r="114" spans="1:32" ht="17.25" customHeight="1">
      <c r="A114" s="57" t="str">
        <f t="shared" si="3"/>
        <v>APLICAÇÃO / RESGATE DE APLICAÇÃO</v>
      </c>
      <c r="B114" s="69" t="str">
        <f>VLOOKUP(A114,'De Para'!$C$3:$D$195,2,0)</f>
        <v>RECEBÍVEIS NAO CORRENTES</v>
      </c>
      <c r="C114" s="83">
        <f t="shared" si="2"/>
        <v>7</v>
      </c>
      <c r="D114" s="50" t="s">
        <v>258</v>
      </c>
      <c r="E114" s="50" t="s">
        <v>410</v>
      </c>
      <c r="F114" s="51">
        <v>44028</v>
      </c>
      <c r="G114" s="50" t="s">
        <v>624</v>
      </c>
      <c r="H114" s="52">
        <v>100</v>
      </c>
      <c r="I114" s="86" t="s">
        <v>675</v>
      </c>
      <c r="J114" s="50" t="s">
        <v>409</v>
      </c>
      <c r="K114" s="50" t="s">
        <v>410</v>
      </c>
      <c r="L114" s="50" t="s">
        <v>260</v>
      </c>
      <c r="M114" s="52">
        <v>153765</v>
      </c>
      <c r="N114" s="50" t="s">
        <v>261</v>
      </c>
      <c r="O114" s="50"/>
      <c r="P114" s="55">
        <v>23580.99</v>
      </c>
      <c r="Q114" s="52">
        <v>7</v>
      </c>
      <c r="R114" s="50" t="s">
        <v>262</v>
      </c>
      <c r="S114" s="52">
        <v>2020</v>
      </c>
      <c r="T114" s="50" t="s">
        <v>271</v>
      </c>
      <c r="U114" s="50" t="s">
        <v>263</v>
      </c>
      <c r="V114" s="50" t="s">
        <v>264</v>
      </c>
      <c r="W114" s="50" t="s">
        <v>265</v>
      </c>
      <c r="X114" s="52">
        <v>1</v>
      </c>
      <c r="Y114" s="52"/>
      <c r="Z114" s="50" t="s">
        <v>266</v>
      </c>
      <c r="AA114" s="52">
        <v>1</v>
      </c>
      <c r="AB114" s="52">
        <v>0</v>
      </c>
      <c r="AC114" s="51">
        <v>44028</v>
      </c>
      <c r="AD114" s="51">
        <v>44035</v>
      </c>
      <c r="AE114" s="50" t="s">
        <v>670</v>
      </c>
      <c r="AF114" s="50" t="s">
        <v>670</v>
      </c>
    </row>
    <row r="115" spans="1:32" ht="17.25" customHeight="1">
      <c r="A115" s="57" t="str">
        <f t="shared" si="3"/>
        <v>RENDIMENTO SOBRE APLICAÇÃO FINANCEIRA</v>
      </c>
      <c r="B115" s="69" t="str">
        <f>VLOOKUP(A115,'De Para'!$C$3:$D$195,2,0)</f>
        <v>JUROS POR APLICAÇÕES</v>
      </c>
      <c r="C115" s="83">
        <f t="shared" si="2"/>
        <v>7</v>
      </c>
      <c r="D115" s="50" t="s">
        <v>258</v>
      </c>
      <c r="E115" s="50" t="s">
        <v>410</v>
      </c>
      <c r="F115" s="51">
        <v>44028</v>
      </c>
      <c r="G115" s="50" t="s">
        <v>621</v>
      </c>
      <c r="H115" s="52">
        <v>100</v>
      </c>
      <c r="I115" s="86" t="s">
        <v>675</v>
      </c>
      <c r="J115" s="50" t="s">
        <v>409</v>
      </c>
      <c r="K115" s="50" t="s">
        <v>410</v>
      </c>
      <c r="L115" s="50" t="s">
        <v>497</v>
      </c>
      <c r="M115" s="52">
        <v>153766</v>
      </c>
      <c r="N115" s="50" t="s">
        <v>498</v>
      </c>
      <c r="O115" s="53"/>
      <c r="P115" s="55">
        <v>0.32</v>
      </c>
      <c r="Q115" s="52">
        <v>7</v>
      </c>
      <c r="R115" s="50" t="s">
        <v>620</v>
      </c>
      <c r="S115" s="52">
        <v>2020</v>
      </c>
      <c r="T115" s="50" t="s">
        <v>623</v>
      </c>
      <c r="U115" s="50" t="s">
        <v>263</v>
      </c>
      <c r="V115" s="50" t="s">
        <v>276</v>
      </c>
      <c r="W115" s="50" t="s">
        <v>500</v>
      </c>
      <c r="X115" s="52">
        <v>1</v>
      </c>
      <c r="Y115" s="52"/>
      <c r="Z115" s="50" t="s">
        <v>266</v>
      </c>
      <c r="AA115" s="52">
        <v>1</v>
      </c>
      <c r="AB115" s="52">
        <v>1</v>
      </c>
      <c r="AC115" s="51">
        <v>44028</v>
      </c>
      <c r="AD115" s="51">
        <v>44035</v>
      </c>
      <c r="AE115" s="50" t="s">
        <v>670</v>
      </c>
      <c r="AF115" s="50" t="s">
        <v>670</v>
      </c>
    </row>
    <row r="116" spans="1:32" ht="17.25" customHeight="1">
      <c r="A116" s="57" t="str">
        <f t="shared" si="3"/>
        <v>APLICAÇÃO / RESGATE DE APLICAÇÃO</v>
      </c>
      <c r="B116" s="69" t="str">
        <f>VLOOKUP(A116,'De Para'!$C$3:$D$195,2,0)</f>
        <v>RECEBÍVEIS NAO CORRENTES</v>
      </c>
      <c r="C116" s="83">
        <f t="shared" si="2"/>
        <v>7</v>
      </c>
      <c r="D116" s="50" t="s">
        <v>258</v>
      </c>
      <c r="E116" s="50" t="s">
        <v>410</v>
      </c>
      <c r="F116" s="51">
        <v>44029</v>
      </c>
      <c r="G116" s="50" t="s">
        <v>259</v>
      </c>
      <c r="H116" s="52">
        <v>100</v>
      </c>
      <c r="I116" s="86" t="s">
        <v>690</v>
      </c>
      <c r="J116" s="50" t="s">
        <v>409</v>
      </c>
      <c r="K116" s="50" t="s">
        <v>410</v>
      </c>
      <c r="L116" s="50" t="s">
        <v>260</v>
      </c>
      <c r="M116" s="52">
        <v>153767</v>
      </c>
      <c r="N116" s="50" t="s">
        <v>261</v>
      </c>
      <c r="O116" s="50"/>
      <c r="P116" s="55">
        <v>-1198.6199999999999</v>
      </c>
      <c r="Q116" s="52">
        <v>7</v>
      </c>
      <c r="R116" s="50" t="s">
        <v>262</v>
      </c>
      <c r="S116" s="52">
        <v>2020</v>
      </c>
      <c r="T116" s="50" t="s">
        <v>271</v>
      </c>
      <c r="U116" s="50" t="s">
        <v>263</v>
      </c>
      <c r="V116" s="50" t="s">
        <v>264</v>
      </c>
      <c r="W116" s="50" t="s">
        <v>265</v>
      </c>
      <c r="X116" s="52">
        <v>1</v>
      </c>
      <c r="Y116" s="52"/>
      <c r="Z116" s="50" t="s">
        <v>266</v>
      </c>
      <c r="AA116" s="52">
        <v>1</v>
      </c>
      <c r="AB116" s="52">
        <v>1</v>
      </c>
      <c r="AC116" s="51">
        <v>44029</v>
      </c>
      <c r="AD116" s="51">
        <v>44035</v>
      </c>
      <c r="AE116" s="50" t="s">
        <v>671</v>
      </c>
      <c r="AF116" s="50" t="s">
        <v>670</v>
      </c>
    </row>
    <row r="117" spans="1:32" ht="17.25" customHeight="1">
      <c r="A117" s="57" t="str">
        <f t="shared" si="3"/>
        <v>APLICAÇÃO / RESGATE DE APLICAÇÃO</v>
      </c>
      <c r="B117" s="69" t="str">
        <f>VLOOKUP(A117,'De Para'!$C$3:$D$195,2,0)</f>
        <v>RECEBÍVEIS NAO CORRENTES</v>
      </c>
      <c r="C117" s="83">
        <f t="shared" si="2"/>
        <v>7</v>
      </c>
      <c r="D117" s="50" t="s">
        <v>258</v>
      </c>
      <c r="E117" s="50" t="s">
        <v>410</v>
      </c>
      <c r="F117" s="51">
        <v>44029</v>
      </c>
      <c r="G117" s="50" t="s">
        <v>624</v>
      </c>
      <c r="H117" s="52">
        <v>100</v>
      </c>
      <c r="I117" s="86" t="s">
        <v>675</v>
      </c>
      <c r="J117" s="50" t="s">
        <v>409</v>
      </c>
      <c r="K117" s="50" t="s">
        <v>410</v>
      </c>
      <c r="L117" s="50" t="s">
        <v>260</v>
      </c>
      <c r="M117" s="52">
        <v>153768</v>
      </c>
      <c r="N117" s="50" t="s">
        <v>261</v>
      </c>
      <c r="O117" s="53"/>
      <c r="P117" s="55">
        <v>1198.6199999999999</v>
      </c>
      <c r="Q117" s="52">
        <v>7</v>
      </c>
      <c r="R117" s="50" t="s">
        <v>262</v>
      </c>
      <c r="S117" s="52">
        <v>2020</v>
      </c>
      <c r="T117" s="50" t="s">
        <v>271</v>
      </c>
      <c r="U117" s="50" t="s">
        <v>263</v>
      </c>
      <c r="V117" s="50" t="s">
        <v>264</v>
      </c>
      <c r="W117" s="50" t="s">
        <v>265</v>
      </c>
      <c r="X117" s="52">
        <v>1</v>
      </c>
      <c r="Y117" s="52"/>
      <c r="Z117" s="50" t="s">
        <v>266</v>
      </c>
      <c r="AA117" s="52">
        <v>1</v>
      </c>
      <c r="AB117" s="52">
        <v>0</v>
      </c>
      <c r="AC117" s="51">
        <v>44029</v>
      </c>
      <c r="AD117" s="51">
        <v>44035</v>
      </c>
      <c r="AE117" s="50" t="s">
        <v>670</v>
      </c>
      <c r="AF117" s="50" t="s">
        <v>670</v>
      </c>
    </row>
    <row r="118" spans="1:32" ht="17.25" customHeight="1">
      <c r="A118" s="57" t="str">
        <f t="shared" si="3"/>
        <v>RENDIMENTO SOBRE APLICAÇÃO FINANCEIRA</v>
      </c>
      <c r="B118" s="69" t="str">
        <f>VLOOKUP(A118,'De Para'!$C$3:$D$195,2,0)</f>
        <v>JUROS POR APLICAÇÕES</v>
      </c>
      <c r="C118" s="83">
        <f t="shared" si="2"/>
        <v>7</v>
      </c>
      <c r="D118" s="50" t="s">
        <v>258</v>
      </c>
      <c r="E118" s="50" t="s">
        <v>410</v>
      </c>
      <c r="F118" s="51">
        <v>44029</v>
      </c>
      <c r="G118" s="50" t="s">
        <v>621</v>
      </c>
      <c r="H118" s="52">
        <v>100</v>
      </c>
      <c r="I118" s="86" t="s">
        <v>675</v>
      </c>
      <c r="J118" s="50" t="s">
        <v>409</v>
      </c>
      <c r="K118" s="50" t="s">
        <v>410</v>
      </c>
      <c r="L118" s="50" t="s">
        <v>497</v>
      </c>
      <c r="M118" s="52">
        <v>153769</v>
      </c>
      <c r="N118" s="50" t="s">
        <v>498</v>
      </c>
      <c r="O118" s="53"/>
      <c r="P118" s="55">
        <v>0.03</v>
      </c>
      <c r="Q118" s="52">
        <v>7</v>
      </c>
      <c r="R118" s="50" t="s">
        <v>620</v>
      </c>
      <c r="S118" s="52">
        <v>2020</v>
      </c>
      <c r="T118" s="50" t="s">
        <v>623</v>
      </c>
      <c r="U118" s="50" t="s">
        <v>263</v>
      </c>
      <c r="V118" s="50" t="s">
        <v>276</v>
      </c>
      <c r="W118" s="50" t="s">
        <v>500</v>
      </c>
      <c r="X118" s="52">
        <v>1</v>
      </c>
      <c r="Y118" s="52"/>
      <c r="Z118" s="50" t="s">
        <v>266</v>
      </c>
      <c r="AA118" s="52">
        <v>1</v>
      </c>
      <c r="AB118" s="52">
        <v>1</v>
      </c>
      <c r="AC118" s="51">
        <v>44029</v>
      </c>
      <c r="AD118" s="51">
        <v>44035</v>
      </c>
      <c r="AE118" s="50" t="s">
        <v>670</v>
      </c>
      <c r="AF118" s="50" t="s">
        <v>670</v>
      </c>
    </row>
    <row r="119" spans="1:32" ht="17.25" customHeight="1">
      <c r="A119" s="57" t="str">
        <f t="shared" si="3"/>
        <v>APLICAÇÃO / RESGATE DE APLICAÇÃO</v>
      </c>
      <c r="B119" s="69" t="str">
        <f>VLOOKUP(A119,'De Para'!$C$3:$D$195,2,0)</f>
        <v>RECEBÍVEIS NAO CORRENTES</v>
      </c>
      <c r="C119" s="83">
        <f t="shared" si="2"/>
        <v>7</v>
      </c>
      <c r="D119" s="50" t="s">
        <v>258</v>
      </c>
      <c r="E119" s="50" t="s">
        <v>410</v>
      </c>
      <c r="F119" s="51">
        <v>44032</v>
      </c>
      <c r="G119" s="50" t="s">
        <v>259</v>
      </c>
      <c r="H119" s="52">
        <v>100</v>
      </c>
      <c r="I119" s="86" t="s">
        <v>690</v>
      </c>
      <c r="J119" s="50" t="s">
        <v>409</v>
      </c>
      <c r="K119" s="50" t="s">
        <v>410</v>
      </c>
      <c r="L119" s="50" t="s">
        <v>260</v>
      </c>
      <c r="M119" s="52">
        <v>153770</v>
      </c>
      <c r="N119" s="50" t="s">
        <v>261</v>
      </c>
      <c r="O119" s="53"/>
      <c r="P119" s="55">
        <v>-56699.69</v>
      </c>
      <c r="Q119" s="52">
        <v>7</v>
      </c>
      <c r="R119" s="50" t="s">
        <v>262</v>
      </c>
      <c r="S119" s="52">
        <v>2020</v>
      </c>
      <c r="T119" s="50" t="s">
        <v>271</v>
      </c>
      <c r="U119" s="50" t="s">
        <v>263</v>
      </c>
      <c r="V119" s="50" t="s">
        <v>264</v>
      </c>
      <c r="W119" s="50" t="s">
        <v>265</v>
      </c>
      <c r="X119" s="52">
        <v>1</v>
      </c>
      <c r="Y119" s="52"/>
      <c r="Z119" s="50" t="s">
        <v>266</v>
      </c>
      <c r="AA119" s="52">
        <v>1</v>
      </c>
      <c r="AB119" s="52">
        <v>1</v>
      </c>
      <c r="AC119" s="51">
        <v>44032</v>
      </c>
      <c r="AD119" s="51">
        <v>44035</v>
      </c>
      <c r="AE119" s="50" t="s">
        <v>671</v>
      </c>
      <c r="AF119" s="50" t="s">
        <v>670</v>
      </c>
    </row>
    <row r="120" spans="1:32" ht="17.25" customHeight="1">
      <c r="A120" s="57" t="str">
        <f t="shared" si="3"/>
        <v>APLICAÇÃO / RESGATE DE APLICAÇÃO</v>
      </c>
      <c r="B120" s="69" t="str">
        <f>VLOOKUP(A120,'De Para'!$C$3:$D$195,2,0)</f>
        <v>RECEBÍVEIS NAO CORRENTES</v>
      </c>
      <c r="C120" s="83">
        <f t="shared" si="2"/>
        <v>7</v>
      </c>
      <c r="D120" s="50" t="s">
        <v>258</v>
      </c>
      <c r="E120" s="50" t="s">
        <v>410</v>
      </c>
      <c r="F120" s="51">
        <v>44032</v>
      </c>
      <c r="G120" s="50" t="s">
        <v>624</v>
      </c>
      <c r="H120" s="52">
        <v>100</v>
      </c>
      <c r="I120" s="86" t="s">
        <v>675</v>
      </c>
      <c r="J120" s="50" t="s">
        <v>409</v>
      </c>
      <c r="K120" s="50" t="s">
        <v>410</v>
      </c>
      <c r="L120" s="50" t="s">
        <v>260</v>
      </c>
      <c r="M120" s="52">
        <v>153771</v>
      </c>
      <c r="N120" s="50" t="s">
        <v>261</v>
      </c>
      <c r="O120" s="53"/>
      <c r="P120" s="55">
        <v>56699.69</v>
      </c>
      <c r="Q120" s="52">
        <v>7</v>
      </c>
      <c r="R120" s="50" t="s">
        <v>262</v>
      </c>
      <c r="S120" s="52">
        <v>2020</v>
      </c>
      <c r="T120" s="50" t="s">
        <v>271</v>
      </c>
      <c r="U120" s="50" t="s">
        <v>263</v>
      </c>
      <c r="V120" s="50" t="s">
        <v>264</v>
      </c>
      <c r="W120" s="50" t="s">
        <v>265</v>
      </c>
      <c r="X120" s="52">
        <v>1</v>
      </c>
      <c r="Y120" s="52"/>
      <c r="Z120" s="50" t="s">
        <v>266</v>
      </c>
      <c r="AA120" s="52">
        <v>1</v>
      </c>
      <c r="AB120" s="52">
        <v>0</v>
      </c>
      <c r="AC120" s="51">
        <v>44032</v>
      </c>
      <c r="AD120" s="51">
        <v>44035</v>
      </c>
      <c r="AE120" s="50" t="s">
        <v>670</v>
      </c>
      <c r="AF120" s="50" t="s">
        <v>670</v>
      </c>
    </row>
    <row r="121" spans="1:32" ht="17.25" customHeight="1">
      <c r="A121" s="57" t="str">
        <f t="shared" si="3"/>
        <v>RENDIMENTO SOBRE APLICAÇÃO FINANCEIRA</v>
      </c>
      <c r="B121" s="69" t="str">
        <f>VLOOKUP(A121,'De Para'!$C$3:$D$195,2,0)</f>
        <v>JUROS POR APLICAÇÕES</v>
      </c>
      <c r="C121" s="83">
        <f t="shared" si="2"/>
        <v>7</v>
      </c>
      <c r="D121" s="50" t="s">
        <v>258</v>
      </c>
      <c r="E121" s="50" t="s">
        <v>410</v>
      </c>
      <c r="F121" s="51">
        <v>44032</v>
      </c>
      <c r="G121" s="50" t="s">
        <v>621</v>
      </c>
      <c r="H121" s="52">
        <v>100</v>
      </c>
      <c r="I121" s="86" t="s">
        <v>675</v>
      </c>
      <c r="J121" s="50" t="s">
        <v>409</v>
      </c>
      <c r="K121" s="50" t="s">
        <v>410</v>
      </c>
      <c r="L121" s="50" t="s">
        <v>497</v>
      </c>
      <c r="M121" s="52">
        <v>153772</v>
      </c>
      <c r="N121" s="50" t="s">
        <v>498</v>
      </c>
      <c r="O121" s="53"/>
      <c r="P121" s="55">
        <v>1.04</v>
      </c>
      <c r="Q121" s="52">
        <v>7</v>
      </c>
      <c r="R121" s="50" t="s">
        <v>620</v>
      </c>
      <c r="S121" s="52">
        <v>2020</v>
      </c>
      <c r="T121" s="50" t="s">
        <v>623</v>
      </c>
      <c r="U121" s="50" t="s">
        <v>263</v>
      </c>
      <c r="V121" s="50" t="s">
        <v>276</v>
      </c>
      <c r="W121" s="50" t="s">
        <v>500</v>
      </c>
      <c r="X121" s="52">
        <v>1</v>
      </c>
      <c r="Y121" s="52"/>
      <c r="Z121" s="50" t="s">
        <v>266</v>
      </c>
      <c r="AA121" s="52">
        <v>1</v>
      </c>
      <c r="AB121" s="52">
        <v>1</v>
      </c>
      <c r="AC121" s="51">
        <v>44032</v>
      </c>
      <c r="AD121" s="51">
        <v>44035</v>
      </c>
      <c r="AE121" s="50" t="s">
        <v>670</v>
      </c>
      <c r="AF121" s="50" t="s">
        <v>670</v>
      </c>
    </row>
    <row r="122" spans="1:32" ht="17.25" customHeight="1">
      <c r="A122" s="57" t="str">
        <f t="shared" si="3"/>
        <v>TARIFAS BANCÁRIAS</v>
      </c>
      <c r="B122" s="69" t="str">
        <f>VLOOKUP(A122,'De Para'!$C$3:$D$195,2,0)</f>
        <v>PAGAMENTO DE IMPOSTOS E TAXAS</v>
      </c>
      <c r="C122" s="83">
        <f t="shared" si="2"/>
        <v>7</v>
      </c>
      <c r="D122" s="50" t="s">
        <v>258</v>
      </c>
      <c r="E122" s="50" t="s">
        <v>410</v>
      </c>
      <c r="F122" s="51">
        <v>44032</v>
      </c>
      <c r="G122" s="50" t="s">
        <v>378</v>
      </c>
      <c r="H122" s="52">
        <v>100</v>
      </c>
      <c r="I122" s="86" t="s">
        <v>675</v>
      </c>
      <c r="J122" s="50" t="s">
        <v>409</v>
      </c>
      <c r="K122" s="50" t="s">
        <v>410</v>
      </c>
      <c r="L122" s="50" t="s">
        <v>548</v>
      </c>
      <c r="M122" s="52">
        <v>153773</v>
      </c>
      <c r="N122" s="50" t="s">
        <v>549</v>
      </c>
      <c r="O122" s="53"/>
      <c r="P122" s="55">
        <v>-15.9</v>
      </c>
      <c r="Q122" s="52">
        <v>7</v>
      </c>
      <c r="R122" s="50" t="s">
        <v>275</v>
      </c>
      <c r="S122" s="52">
        <v>2020</v>
      </c>
      <c r="T122" s="50" t="s">
        <v>550</v>
      </c>
      <c r="U122" s="50" t="s">
        <v>263</v>
      </c>
      <c r="V122" s="50" t="s">
        <v>276</v>
      </c>
      <c r="W122" s="50" t="s">
        <v>429</v>
      </c>
      <c r="X122" s="52">
        <v>1</v>
      </c>
      <c r="Y122" s="52"/>
      <c r="Z122" s="50" t="s">
        <v>266</v>
      </c>
      <c r="AA122" s="52">
        <v>1</v>
      </c>
      <c r="AB122" s="52">
        <v>1</v>
      </c>
      <c r="AC122" s="51">
        <v>44032</v>
      </c>
      <c r="AD122" s="51">
        <v>44035</v>
      </c>
      <c r="AE122" s="50" t="s">
        <v>670</v>
      </c>
      <c r="AF122" s="50" t="s">
        <v>670</v>
      </c>
    </row>
    <row r="123" spans="1:32" ht="17.25" customHeight="1">
      <c r="A123" s="57" t="str">
        <f t="shared" si="3"/>
        <v>GRRF</v>
      </c>
      <c r="B123" s="69" t="str">
        <f>VLOOKUP(A123,'De Para'!$C$3:$D$195,2,0)</f>
        <v>FOLHA E ENCARGOS</v>
      </c>
      <c r="C123" s="83">
        <f t="shared" si="2"/>
        <v>7</v>
      </c>
      <c r="D123" s="50" t="s">
        <v>258</v>
      </c>
      <c r="E123" s="50" t="s">
        <v>410</v>
      </c>
      <c r="F123" s="51">
        <v>44035</v>
      </c>
      <c r="G123" s="50" t="s">
        <v>278</v>
      </c>
      <c r="H123" s="52">
        <v>100</v>
      </c>
      <c r="I123" s="86" t="s">
        <v>675</v>
      </c>
      <c r="J123" s="50" t="s">
        <v>409</v>
      </c>
      <c r="K123" s="50" t="s">
        <v>410</v>
      </c>
      <c r="L123" s="50" t="s">
        <v>450</v>
      </c>
      <c r="M123" s="52">
        <v>154350</v>
      </c>
      <c r="N123" s="50" t="s">
        <v>451</v>
      </c>
      <c r="O123" s="53" t="s">
        <v>347</v>
      </c>
      <c r="P123" s="55">
        <v>-1121.1300000000001</v>
      </c>
      <c r="Q123" s="52">
        <v>7</v>
      </c>
      <c r="R123" s="50" t="s">
        <v>798</v>
      </c>
      <c r="S123" s="52">
        <v>2020</v>
      </c>
      <c r="T123" s="50" t="s">
        <v>799</v>
      </c>
      <c r="U123" s="50" t="s">
        <v>263</v>
      </c>
      <c r="V123" s="50" t="s">
        <v>282</v>
      </c>
      <c r="W123" s="50" t="s">
        <v>292</v>
      </c>
      <c r="X123" s="52">
        <v>1</v>
      </c>
      <c r="Y123" s="52">
        <v>124163</v>
      </c>
      <c r="Z123" s="50" t="s">
        <v>266</v>
      </c>
      <c r="AA123" s="52">
        <v>1</v>
      </c>
      <c r="AB123" s="52">
        <v>0</v>
      </c>
      <c r="AC123" s="51">
        <v>44035</v>
      </c>
      <c r="AD123" s="51">
        <v>44036</v>
      </c>
      <c r="AE123" s="50" t="s">
        <v>670</v>
      </c>
      <c r="AF123" s="50" t="s">
        <v>670</v>
      </c>
    </row>
    <row r="124" spans="1:32" ht="17.25" customHeight="1">
      <c r="A124" s="57" t="str">
        <f t="shared" si="3"/>
        <v>RESCISÕES</v>
      </c>
      <c r="B124" s="69" t="str">
        <f>VLOOKUP(A124,'De Para'!$C$3:$D$195,2,0)</f>
        <v>FOLHA E ENCARGOS</v>
      </c>
      <c r="C124" s="83">
        <f t="shared" si="2"/>
        <v>7</v>
      </c>
      <c r="D124" s="50" t="s">
        <v>258</v>
      </c>
      <c r="E124" s="50" t="s">
        <v>410</v>
      </c>
      <c r="F124" s="51">
        <v>44035</v>
      </c>
      <c r="G124" s="50" t="s">
        <v>278</v>
      </c>
      <c r="H124" s="52">
        <v>100</v>
      </c>
      <c r="I124" s="86" t="s">
        <v>675</v>
      </c>
      <c r="J124" s="50" t="s">
        <v>409</v>
      </c>
      <c r="K124" s="50" t="s">
        <v>410</v>
      </c>
      <c r="L124" s="50" t="s">
        <v>368</v>
      </c>
      <c r="M124" s="52">
        <v>154351</v>
      </c>
      <c r="N124" s="50" t="s">
        <v>369</v>
      </c>
      <c r="O124" s="53" t="s">
        <v>369</v>
      </c>
      <c r="P124" s="55">
        <v>-19069.599999999999</v>
      </c>
      <c r="Q124" s="52">
        <v>7</v>
      </c>
      <c r="R124" s="50" t="s">
        <v>800</v>
      </c>
      <c r="S124" s="52">
        <v>2020</v>
      </c>
      <c r="T124" s="50" t="s">
        <v>801</v>
      </c>
      <c r="U124" s="50" t="s">
        <v>263</v>
      </c>
      <c r="V124" s="50" t="s">
        <v>282</v>
      </c>
      <c r="W124" s="50" t="s">
        <v>292</v>
      </c>
      <c r="X124" s="52">
        <v>1</v>
      </c>
      <c r="Y124" s="52">
        <v>124367</v>
      </c>
      <c r="Z124" s="50" t="s">
        <v>266</v>
      </c>
      <c r="AA124" s="52">
        <v>1</v>
      </c>
      <c r="AB124" s="52">
        <v>0</v>
      </c>
      <c r="AC124" s="51">
        <v>44035</v>
      </c>
      <c r="AD124" s="51">
        <v>44036</v>
      </c>
      <c r="AE124" s="50" t="s">
        <v>670</v>
      </c>
      <c r="AF124" s="50" t="s">
        <v>670</v>
      </c>
    </row>
    <row r="125" spans="1:32" ht="17.25" customHeight="1">
      <c r="A125" s="57" t="str">
        <f t="shared" si="3"/>
        <v>SERVIÇO DE MANUTENÇÃO PATRIMONIAL</v>
      </c>
      <c r="B125" s="69" t="str">
        <f>VLOOKUP(A125,'De Para'!$C$3:$D$195,2,0)</f>
        <v>FORNECEDORES</v>
      </c>
      <c r="C125" s="83">
        <f t="shared" si="2"/>
        <v>7</v>
      </c>
      <c r="D125" s="50" t="s">
        <v>258</v>
      </c>
      <c r="E125" s="50" t="s">
        <v>410</v>
      </c>
      <c r="F125" s="51">
        <v>44035</v>
      </c>
      <c r="G125" s="50" t="s">
        <v>278</v>
      </c>
      <c r="H125" s="52">
        <v>100</v>
      </c>
      <c r="I125" s="86" t="s">
        <v>675</v>
      </c>
      <c r="J125" s="50" t="s">
        <v>409</v>
      </c>
      <c r="K125" s="50" t="s">
        <v>410</v>
      </c>
      <c r="L125" s="50" t="s">
        <v>333</v>
      </c>
      <c r="M125" s="52">
        <v>154352</v>
      </c>
      <c r="N125" s="50" t="s">
        <v>334</v>
      </c>
      <c r="O125" s="50" t="s">
        <v>723</v>
      </c>
      <c r="P125" s="55">
        <v>-248223.56</v>
      </c>
      <c r="Q125" s="52">
        <v>7</v>
      </c>
      <c r="R125" s="50" t="s">
        <v>438</v>
      </c>
      <c r="S125" s="52">
        <v>2020</v>
      </c>
      <c r="T125" s="50" t="s">
        <v>802</v>
      </c>
      <c r="U125" s="50" t="s">
        <v>263</v>
      </c>
      <c r="V125" s="50" t="s">
        <v>288</v>
      </c>
      <c r="W125" s="50" t="s">
        <v>289</v>
      </c>
      <c r="X125" s="52">
        <v>1</v>
      </c>
      <c r="Y125" s="52">
        <v>124885</v>
      </c>
      <c r="Z125" s="50" t="s">
        <v>266</v>
      </c>
      <c r="AA125" s="52">
        <v>1</v>
      </c>
      <c r="AB125" s="52">
        <v>0</v>
      </c>
      <c r="AC125" s="51">
        <v>44035</v>
      </c>
      <c r="AD125" s="51">
        <v>44036</v>
      </c>
      <c r="AE125" s="50" t="s">
        <v>670</v>
      </c>
      <c r="AF125" s="50" t="s">
        <v>670</v>
      </c>
    </row>
    <row r="126" spans="1:32" ht="17.25" customHeight="1">
      <c r="A126" s="57" t="str">
        <f t="shared" si="3"/>
        <v>TARIFAS BANCÁRIAS</v>
      </c>
      <c r="B126" s="69" t="str">
        <f>VLOOKUP(A126,'De Para'!$C$3:$D$195,2,0)</f>
        <v>PAGAMENTO DE IMPOSTOS E TAXAS</v>
      </c>
      <c r="C126" s="83">
        <f t="shared" si="2"/>
        <v>7</v>
      </c>
      <c r="D126" s="50" t="s">
        <v>258</v>
      </c>
      <c r="E126" s="50" t="s">
        <v>410</v>
      </c>
      <c r="F126" s="51">
        <v>44035</v>
      </c>
      <c r="G126" s="50" t="s">
        <v>378</v>
      </c>
      <c r="H126" s="52">
        <v>100</v>
      </c>
      <c r="I126" s="86" t="s">
        <v>675</v>
      </c>
      <c r="J126" s="50" t="s">
        <v>409</v>
      </c>
      <c r="K126" s="50" t="s">
        <v>410</v>
      </c>
      <c r="L126" s="50" t="s">
        <v>548</v>
      </c>
      <c r="M126" s="52">
        <v>154353</v>
      </c>
      <c r="N126" s="50" t="s">
        <v>549</v>
      </c>
      <c r="O126" s="53"/>
      <c r="P126" s="55">
        <v>-14.65</v>
      </c>
      <c r="Q126" s="52">
        <v>7</v>
      </c>
      <c r="R126" s="50" t="s">
        <v>275</v>
      </c>
      <c r="S126" s="52">
        <v>2020</v>
      </c>
      <c r="T126" s="50" t="s">
        <v>550</v>
      </c>
      <c r="U126" s="50" t="s">
        <v>263</v>
      </c>
      <c r="V126" s="50" t="s">
        <v>276</v>
      </c>
      <c r="W126" s="50" t="s">
        <v>429</v>
      </c>
      <c r="X126" s="52">
        <v>1</v>
      </c>
      <c r="Y126" s="52"/>
      <c r="Z126" s="50" t="s">
        <v>266</v>
      </c>
      <c r="AA126" s="52">
        <v>1</v>
      </c>
      <c r="AB126" s="52">
        <v>1</v>
      </c>
      <c r="AC126" s="51">
        <v>44035</v>
      </c>
      <c r="AD126" s="51">
        <v>44036</v>
      </c>
      <c r="AE126" s="50" t="s">
        <v>670</v>
      </c>
      <c r="AF126" s="50" t="s">
        <v>670</v>
      </c>
    </row>
    <row r="127" spans="1:32" ht="17.25" customHeight="1">
      <c r="A127" s="57" t="str">
        <f t="shared" si="3"/>
        <v>RENDIMENTO SOBRE APLICAÇÃO FINANCEIRA</v>
      </c>
      <c r="B127" s="69" t="str">
        <f>VLOOKUP(A127,'De Para'!$C$3:$D$195,2,0)</f>
        <v>JUROS POR APLICAÇÕES</v>
      </c>
      <c r="C127" s="83">
        <f t="shared" si="2"/>
        <v>7</v>
      </c>
      <c r="D127" s="50" t="s">
        <v>258</v>
      </c>
      <c r="E127" s="50" t="s">
        <v>410</v>
      </c>
      <c r="F127" s="51">
        <v>44035</v>
      </c>
      <c r="G127" s="50" t="s">
        <v>621</v>
      </c>
      <c r="H127" s="52">
        <v>100</v>
      </c>
      <c r="I127" s="86" t="s">
        <v>675</v>
      </c>
      <c r="J127" s="50" t="s">
        <v>409</v>
      </c>
      <c r="K127" s="50" t="s">
        <v>410</v>
      </c>
      <c r="L127" s="50" t="s">
        <v>497</v>
      </c>
      <c r="M127" s="52">
        <v>154354</v>
      </c>
      <c r="N127" s="50" t="s">
        <v>498</v>
      </c>
      <c r="O127" s="53"/>
      <c r="P127" s="55">
        <v>6.45</v>
      </c>
      <c r="Q127" s="52">
        <v>7</v>
      </c>
      <c r="R127" s="50" t="s">
        <v>620</v>
      </c>
      <c r="S127" s="52">
        <v>2020</v>
      </c>
      <c r="T127" s="50" t="s">
        <v>623</v>
      </c>
      <c r="U127" s="50" t="s">
        <v>263</v>
      </c>
      <c r="V127" s="50" t="s">
        <v>276</v>
      </c>
      <c r="W127" s="50" t="s">
        <v>500</v>
      </c>
      <c r="X127" s="52">
        <v>1</v>
      </c>
      <c r="Y127" s="52"/>
      <c r="Z127" s="50" t="s">
        <v>266</v>
      </c>
      <c r="AA127" s="52">
        <v>1</v>
      </c>
      <c r="AB127" s="52">
        <v>1</v>
      </c>
      <c r="AC127" s="51">
        <v>44035</v>
      </c>
      <c r="AD127" s="51">
        <v>44036</v>
      </c>
      <c r="AE127" s="50" t="s">
        <v>670</v>
      </c>
      <c r="AF127" s="50" t="s">
        <v>670</v>
      </c>
    </row>
    <row r="128" spans="1:32" ht="17.25" customHeight="1">
      <c r="A128" s="57" t="str">
        <f t="shared" si="3"/>
        <v>APLICAÇÃO / RESGATE DE APLICAÇÃO</v>
      </c>
      <c r="B128" s="69" t="str">
        <f>VLOOKUP(A128,'De Para'!$C$3:$D$195,2,0)</f>
        <v>RECEBÍVEIS NAO CORRENTES</v>
      </c>
      <c r="C128" s="83">
        <f t="shared" si="2"/>
        <v>7</v>
      </c>
      <c r="D128" s="50" t="s">
        <v>258</v>
      </c>
      <c r="E128" s="50" t="s">
        <v>410</v>
      </c>
      <c r="F128" s="51">
        <v>44035</v>
      </c>
      <c r="G128" s="50" t="s">
        <v>259</v>
      </c>
      <c r="H128" s="52">
        <v>100</v>
      </c>
      <c r="I128" s="86" t="s">
        <v>690</v>
      </c>
      <c r="J128" s="50" t="s">
        <v>409</v>
      </c>
      <c r="K128" s="50" t="s">
        <v>410</v>
      </c>
      <c r="L128" s="50" t="s">
        <v>260</v>
      </c>
      <c r="M128" s="52">
        <v>154355</v>
      </c>
      <c r="N128" s="50" t="s">
        <v>261</v>
      </c>
      <c r="O128" s="53"/>
      <c r="P128" s="55">
        <v>-268422.49</v>
      </c>
      <c r="Q128" s="52">
        <v>7</v>
      </c>
      <c r="R128" s="50" t="s">
        <v>262</v>
      </c>
      <c r="S128" s="52">
        <v>2020</v>
      </c>
      <c r="T128" s="50" t="s">
        <v>271</v>
      </c>
      <c r="U128" s="50" t="s">
        <v>263</v>
      </c>
      <c r="V128" s="50" t="s">
        <v>264</v>
      </c>
      <c r="W128" s="50" t="s">
        <v>265</v>
      </c>
      <c r="X128" s="52">
        <v>1</v>
      </c>
      <c r="Y128" s="52"/>
      <c r="Z128" s="50" t="s">
        <v>266</v>
      </c>
      <c r="AA128" s="52">
        <v>1</v>
      </c>
      <c r="AB128" s="52">
        <v>1</v>
      </c>
      <c r="AC128" s="51">
        <v>44035</v>
      </c>
      <c r="AD128" s="51">
        <v>44036</v>
      </c>
      <c r="AE128" s="50" t="s">
        <v>671</v>
      </c>
      <c r="AF128" s="50" t="s">
        <v>670</v>
      </c>
    </row>
    <row r="129" spans="1:32" ht="17.25" customHeight="1">
      <c r="A129" s="57" t="str">
        <f t="shared" si="3"/>
        <v>APLICAÇÃO / RESGATE DE APLICAÇÃO</v>
      </c>
      <c r="B129" s="69" t="str">
        <f>VLOOKUP(A129,'De Para'!$C$3:$D$195,2,0)</f>
        <v>RECEBÍVEIS NAO CORRENTES</v>
      </c>
      <c r="C129" s="83">
        <f t="shared" si="2"/>
        <v>7</v>
      </c>
      <c r="D129" s="50" t="s">
        <v>258</v>
      </c>
      <c r="E129" s="50" t="s">
        <v>410</v>
      </c>
      <c r="F129" s="51">
        <v>44035</v>
      </c>
      <c r="G129" s="50" t="s">
        <v>624</v>
      </c>
      <c r="H129" s="52">
        <v>100</v>
      </c>
      <c r="I129" s="86" t="s">
        <v>675</v>
      </c>
      <c r="J129" s="50" t="s">
        <v>409</v>
      </c>
      <c r="K129" s="50" t="s">
        <v>410</v>
      </c>
      <c r="L129" s="50" t="s">
        <v>260</v>
      </c>
      <c r="M129" s="52">
        <v>154356</v>
      </c>
      <c r="N129" s="50" t="s">
        <v>261</v>
      </c>
      <c r="O129" s="50"/>
      <c r="P129" s="55">
        <v>268422.49</v>
      </c>
      <c r="Q129" s="52">
        <v>7</v>
      </c>
      <c r="R129" s="50" t="s">
        <v>262</v>
      </c>
      <c r="S129" s="52">
        <v>2020</v>
      </c>
      <c r="T129" s="50" t="s">
        <v>271</v>
      </c>
      <c r="U129" s="50" t="s">
        <v>263</v>
      </c>
      <c r="V129" s="50" t="s">
        <v>264</v>
      </c>
      <c r="W129" s="50" t="s">
        <v>265</v>
      </c>
      <c r="X129" s="52">
        <v>1</v>
      </c>
      <c r="Y129" s="52"/>
      <c r="Z129" s="50" t="s">
        <v>266</v>
      </c>
      <c r="AA129" s="52">
        <v>1</v>
      </c>
      <c r="AB129" s="52">
        <v>0</v>
      </c>
      <c r="AC129" s="51">
        <v>44035</v>
      </c>
      <c r="AD129" s="51">
        <v>44036</v>
      </c>
      <c r="AE129" s="50" t="s">
        <v>670</v>
      </c>
      <c r="AF129" s="50" t="s">
        <v>670</v>
      </c>
    </row>
    <row r="130" spans="1:32" ht="17.25" customHeight="1">
      <c r="A130" s="57" t="str">
        <f t="shared" si="3"/>
        <v>MEDICAMENTOS C/ RESTRICAO</v>
      </c>
      <c r="B130" s="69" t="str">
        <f>VLOOKUP(A130,'De Para'!$C$3:$D$195,2,0)</f>
        <v>FORNECEDORES</v>
      </c>
      <c r="C130" s="83">
        <f t="shared" ref="C130:C193" si="4">MONTH(AC130)</f>
        <v>7</v>
      </c>
      <c r="D130" s="50" t="s">
        <v>258</v>
      </c>
      <c r="E130" s="50" t="s">
        <v>410</v>
      </c>
      <c r="F130" s="51">
        <v>44036</v>
      </c>
      <c r="G130" s="50" t="s">
        <v>278</v>
      </c>
      <c r="H130" s="52">
        <v>100</v>
      </c>
      <c r="I130" s="86" t="s">
        <v>675</v>
      </c>
      <c r="J130" s="50" t="s">
        <v>409</v>
      </c>
      <c r="K130" s="50" t="s">
        <v>410</v>
      </c>
      <c r="L130" s="50" t="s">
        <v>341</v>
      </c>
      <c r="M130" s="52">
        <v>154364</v>
      </c>
      <c r="N130" s="50" t="s">
        <v>342</v>
      </c>
      <c r="O130" s="50" t="s">
        <v>387</v>
      </c>
      <c r="P130" s="55">
        <v>-3287</v>
      </c>
      <c r="Q130" s="52">
        <v>7</v>
      </c>
      <c r="R130" s="50" t="s">
        <v>803</v>
      </c>
      <c r="S130" s="52">
        <v>2020</v>
      </c>
      <c r="T130" s="50" t="s">
        <v>804</v>
      </c>
      <c r="U130" s="50" t="s">
        <v>263</v>
      </c>
      <c r="V130" s="50" t="s">
        <v>303</v>
      </c>
      <c r="W130" s="50" t="s">
        <v>344</v>
      </c>
      <c r="X130" s="52">
        <v>1</v>
      </c>
      <c r="Y130" s="52">
        <v>125112</v>
      </c>
      <c r="Z130" s="50" t="s">
        <v>266</v>
      </c>
      <c r="AA130" s="52">
        <v>1</v>
      </c>
      <c r="AB130" s="52">
        <v>0</v>
      </c>
      <c r="AC130" s="51">
        <v>44036</v>
      </c>
      <c r="AD130" s="51">
        <v>44036</v>
      </c>
      <c r="AE130" s="50" t="s">
        <v>670</v>
      </c>
      <c r="AF130" s="50" t="s">
        <v>670</v>
      </c>
    </row>
    <row r="131" spans="1:32" ht="17.25" customHeight="1">
      <c r="A131" s="57" t="str">
        <f t="shared" ref="A131:A194" si="5">N131</f>
        <v>MEDICAMENTOS C/ RESTRICAO</v>
      </c>
      <c r="B131" s="69" t="str">
        <f>VLOOKUP(A131,'De Para'!$C$3:$D$195,2,0)</f>
        <v>FORNECEDORES</v>
      </c>
      <c r="C131" s="83">
        <f t="shared" si="4"/>
        <v>7</v>
      </c>
      <c r="D131" s="50" t="s">
        <v>258</v>
      </c>
      <c r="E131" s="50" t="s">
        <v>410</v>
      </c>
      <c r="F131" s="51">
        <v>44039</v>
      </c>
      <c r="G131" s="50" t="s">
        <v>278</v>
      </c>
      <c r="H131" s="52">
        <v>100</v>
      </c>
      <c r="I131" s="86" t="s">
        <v>675</v>
      </c>
      <c r="J131" s="50" t="s">
        <v>409</v>
      </c>
      <c r="K131" s="50" t="s">
        <v>410</v>
      </c>
      <c r="L131" s="50" t="s">
        <v>341</v>
      </c>
      <c r="M131" s="52">
        <v>154645</v>
      </c>
      <c r="N131" s="50" t="s">
        <v>342</v>
      </c>
      <c r="O131" s="50" t="s">
        <v>372</v>
      </c>
      <c r="P131" s="55">
        <v>-2764.9</v>
      </c>
      <c r="Q131" s="52">
        <v>7</v>
      </c>
      <c r="R131" s="50" t="s">
        <v>805</v>
      </c>
      <c r="S131" s="52">
        <v>2020</v>
      </c>
      <c r="T131" s="50" t="s">
        <v>806</v>
      </c>
      <c r="U131" s="50" t="s">
        <v>263</v>
      </c>
      <c r="V131" s="50" t="s">
        <v>303</v>
      </c>
      <c r="W131" s="50" t="s">
        <v>344</v>
      </c>
      <c r="X131" s="52">
        <v>1</v>
      </c>
      <c r="Y131" s="52">
        <v>125096</v>
      </c>
      <c r="Z131" s="50" t="s">
        <v>266</v>
      </c>
      <c r="AA131" s="52">
        <v>1</v>
      </c>
      <c r="AB131" s="52">
        <v>0</v>
      </c>
      <c r="AC131" s="51">
        <v>44039</v>
      </c>
      <c r="AD131" s="51">
        <v>44039</v>
      </c>
      <c r="AE131" s="50" t="s">
        <v>670</v>
      </c>
      <c r="AF131" s="50" t="s">
        <v>670</v>
      </c>
    </row>
    <row r="132" spans="1:32" ht="17.25" customHeight="1">
      <c r="A132" s="57" t="str">
        <f t="shared" si="5"/>
        <v>MEDICAMENTOS C/ RESTRICAO</v>
      </c>
      <c r="B132" s="69" t="str">
        <f>VLOOKUP(A132,'De Para'!$C$3:$D$195,2,0)</f>
        <v>FORNECEDORES</v>
      </c>
      <c r="C132" s="83">
        <f t="shared" si="4"/>
        <v>7</v>
      </c>
      <c r="D132" s="50" t="s">
        <v>258</v>
      </c>
      <c r="E132" s="50" t="s">
        <v>410</v>
      </c>
      <c r="F132" s="51">
        <v>44039</v>
      </c>
      <c r="G132" s="50" t="s">
        <v>278</v>
      </c>
      <c r="H132" s="52">
        <v>100</v>
      </c>
      <c r="I132" s="86" t="s">
        <v>675</v>
      </c>
      <c r="J132" s="50" t="s">
        <v>409</v>
      </c>
      <c r="K132" s="50" t="s">
        <v>410</v>
      </c>
      <c r="L132" s="50" t="s">
        <v>341</v>
      </c>
      <c r="M132" s="52">
        <v>154646</v>
      </c>
      <c r="N132" s="50" t="s">
        <v>342</v>
      </c>
      <c r="O132" s="50" t="s">
        <v>482</v>
      </c>
      <c r="P132" s="55">
        <v>-2382.1</v>
      </c>
      <c r="Q132" s="52">
        <v>7</v>
      </c>
      <c r="R132" s="50" t="s">
        <v>807</v>
      </c>
      <c r="S132" s="52">
        <v>2020</v>
      </c>
      <c r="T132" s="50" t="s">
        <v>808</v>
      </c>
      <c r="U132" s="50" t="s">
        <v>263</v>
      </c>
      <c r="V132" s="50" t="s">
        <v>303</v>
      </c>
      <c r="W132" s="50" t="s">
        <v>344</v>
      </c>
      <c r="X132" s="52">
        <v>1</v>
      </c>
      <c r="Y132" s="52">
        <v>125325</v>
      </c>
      <c r="Z132" s="50" t="s">
        <v>266</v>
      </c>
      <c r="AA132" s="52">
        <v>1</v>
      </c>
      <c r="AB132" s="52">
        <v>0</v>
      </c>
      <c r="AC132" s="51">
        <v>44039</v>
      </c>
      <c r="AD132" s="51">
        <v>44039</v>
      </c>
      <c r="AE132" s="50" t="s">
        <v>670</v>
      </c>
      <c r="AF132" s="50" t="s">
        <v>670</v>
      </c>
    </row>
    <row r="133" spans="1:32" ht="17.25" customHeight="1">
      <c r="A133" s="57" t="str">
        <f t="shared" si="5"/>
        <v>MEDICAMENTOS C/ RESTRICAO</v>
      </c>
      <c r="B133" s="69" t="str">
        <f>VLOOKUP(A133,'De Para'!$C$3:$D$195,2,0)</f>
        <v>FORNECEDORES</v>
      </c>
      <c r="C133" s="83">
        <f t="shared" si="4"/>
        <v>7</v>
      </c>
      <c r="D133" s="50" t="s">
        <v>258</v>
      </c>
      <c r="E133" s="50" t="s">
        <v>410</v>
      </c>
      <c r="F133" s="51">
        <v>44039</v>
      </c>
      <c r="G133" s="50" t="s">
        <v>278</v>
      </c>
      <c r="H133" s="52">
        <v>100</v>
      </c>
      <c r="I133" s="86" t="s">
        <v>675</v>
      </c>
      <c r="J133" s="50" t="s">
        <v>409</v>
      </c>
      <c r="K133" s="50" t="s">
        <v>410</v>
      </c>
      <c r="L133" s="50" t="s">
        <v>341</v>
      </c>
      <c r="M133" s="52">
        <v>154647</v>
      </c>
      <c r="N133" s="50" t="s">
        <v>342</v>
      </c>
      <c r="O133" s="53" t="s">
        <v>482</v>
      </c>
      <c r="P133" s="55">
        <v>-5457.59</v>
      </c>
      <c r="Q133" s="52">
        <v>7</v>
      </c>
      <c r="R133" s="50" t="s">
        <v>809</v>
      </c>
      <c r="S133" s="52">
        <v>2020</v>
      </c>
      <c r="T133" s="50" t="s">
        <v>810</v>
      </c>
      <c r="U133" s="50" t="s">
        <v>263</v>
      </c>
      <c r="V133" s="50" t="s">
        <v>303</v>
      </c>
      <c r="W133" s="50" t="s">
        <v>344</v>
      </c>
      <c r="X133" s="52">
        <v>1</v>
      </c>
      <c r="Y133" s="52">
        <v>125328</v>
      </c>
      <c r="Z133" s="50" t="s">
        <v>266</v>
      </c>
      <c r="AA133" s="52">
        <v>1</v>
      </c>
      <c r="AB133" s="52">
        <v>0</v>
      </c>
      <c r="AC133" s="51">
        <v>44039</v>
      </c>
      <c r="AD133" s="51">
        <v>44039</v>
      </c>
      <c r="AE133" s="50" t="s">
        <v>670</v>
      </c>
      <c r="AF133" s="50" t="s">
        <v>670</v>
      </c>
    </row>
    <row r="134" spans="1:32" ht="17.25" customHeight="1">
      <c r="A134" s="57" t="str">
        <f t="shared" si="5"/>
        <v>MATERIAIS DE SEGURANÇA - EPI C/ RESTRICAO</v>
      </c>
      <c r="B134" s="69" t="str">
        <f>VLOOKUP(A134,'De Para'!$C$3:$D$195,2,0)</f>
        <v>FORNECEDORES</v>
      </c>
      <c r="C134" s="83">
        <f t="shared" si="4"/>
        <v>7</v>
      </c>
      <c r="D134" s="50" t="s">
        <v>258</v>
      </c>
      <c r="E134" s="50" t="s">
        <v>410</v>
      </c>
      <c r="F134" s="51">
        <v>44039</v>
      </c>
      <c r="G134" s="50" t="s">
        <v>278</v>
      </c>
      <c r="H134" s="52">
        <v>100</v>
      </c>
      <c r="I134" s="86" t="s">
        <v>675</v>
      </c>
      <c r="J134" s="50" t="s">
        <v>409</v>
      </c>
      <c r="K134" s="50" t="s">
        <v>410</v>
      </c>
      <c r="L134" s="50" t="s">
        <v>349</v>
      </c>
      <c r="M134" s="52">
        <v>154648</v>
      </c>
      <c r="N134" s="50" t="s">
        <v>350</v>
      </c>
      <c r="O134" s="53" t="s">
        <v>482</v>
      </c>
      <c r="P134" s="55">
        <v>-390</v>
      </c>
      <c r="Q134" s="52">
        <v>7</v>
      </c>
      <c r="R134" s="50" t="s">
        <v>811</v>
      </c>
      <c r="S134" s="52">
        <v>2020</v>
      </c>
      <c r="T134" s="50" t="s">
        <v>812</v>
      </c>
      <c r="U134" s="50" t="s">
        <v>263</v>
      </c>
      <c r="V134" s="50" t="s">
        <v>303</v>
      </c>
      <c r="W134" s="50" t="s">
        <v>351</v>
      </c>
      <c r="X134" s="52">
        <v>1</v>
      </c>
      <c r="Y134" s="52">
        <v>125403</v>
      </c>
      <c r="Z134" s="50" t="s">
        <v>266</v>
      </c>
      <c r="AA134" s="52">
        <v>1</v>
      </c>
      <c r="AB134" s="52">
        <v>0</v>
      </c>
      <c r="AC134" s="51">
        <v>44039</v>
      </c>
      <c r="AD134" s="51">
        <v>44039</v>
      </c>
      <c r="AE134" s="50" t="s">
        <v>670</v>
      </c>
      <c r="AF134" s="50" t="s">
        <v>670</v>
      </c>
    </row>
    <row r="135" spans="1:32" ht="17.25" customHeight="1">
      <c r="A135" s="57" t="str">
        <f t="shared" si="5"/>
        <v>MATERIAIS HOSPITALARES C/ RESTRICAO</v>
      </c>
      <c r="B135" s="69" t="str">
        <f>VLOOKUP(A135,'De Para'!$C$3:$D$195,2,0)</f>
        <v>FORNECEDORES</v>
      </c>
      <c r="C135" s="83">
        <f t="shared" si="4"/>
        <v>7</v>
      </c>
      <c r="D135" s="50" t="s">
        <v>258</v>
      </c>
      <c r="E135" s="50" t="s">
        <v>410</v>
      </c>
      <c r="F135" s="51">
        <v>44039</v>
      </c>
      <c r="G135" s="50" t="s">
        <v>278</v>
      </c>
      <c r="H135" s="52">
        <v>100</v>
      </c>
      <c r="I135" s="86" t="s">
        <v>675</v>
      </c>
      <c r="J135" s="50" t="s">
        <v>409</v>
      </c>
      <c r="K135" s="50" t="s">
        <v>410</v>
      </c>
      <c r="L135" s="50" t="s">
        <v>359</v>
      </c>
      <c r="M135" s="52">
        <v>154649</v>
      </c>
      <c r="N135" s="50" t="s">
        <v>360</v>
      </c>
      <c r="O135" s="53" t="s">
        <v>376</v>
      </c>
      <c r="P135" s="55">
        <v>-1800</v>
      </c>
      <c r="Q135" s="52">
        <v>7</v>
      </c>
      <c r="R135" s="50" t="s">
        <v>813</v>
      </c>
      <c r="S135" s="52">
        <v>2020</v>
      </c>
      <c r="T135" s="50" t="s">
        <v>814</v>
      </c>
      <c r="U135" s="50" t="s">
        <v>263</v>
      </c>
      <c r="V135" s="50" t="s">
        <v>303</v>
      </c>
      <c r="W135" s="50" t="s">
        <v>344</v>
      </c>
      <c r="X135" s="52">
        <v>1</v>
      </c>
      <c r="Y135" s="52">
        <v>125404</v>
      </c>
      <c r="Z135" s="50" t="s">
        <v>266</v>
      </c>
      <c r="AA135" s="52">
        <v>1</v>
      </c>
      <c r="AB135" s="52">
        <v>0</v>
      </c>
      <c r="AC135" s="51">
        <v>44039</v>
      </c>
      <c r="AD135" s="51">
        <v>44039</v>
      </c>
      <c r="AE135" s="50" t="s">
        <v>670</v>
      </c>
      <c r="AF135" s="50" t="s">
        <v>670</v>
      </c>
    </row>
    <row r="136" spans="1:32" ht="17.25" customHeight="1">
      <c r="A136" s="57" t="str">
        <f t="shared" si="5"/>
        <v>MEDICAMENTOS C/ RESTRICAO</v>
      </c>
      <c r="B136" s="69" t="str">
        <f>VLOOKUP(A136,'De Para'!$C$3:$D$195,2,0)</f>
        <v>FORNECEDORES</v>
      </c>
      <c r="C136" s="83">
        <f t="shared" si="4"/>
        <v>7</v>
      </c>
      <c r="D136" s="50" t="s">
        <v>258</v>
      </c>
      <c r="E136" s="50" t="s">
        <v>410</v>
      </c>
      <c r="F136" s="51">
        <v>44039</v>
      </c>
      <c r="G136" s="50" t="s">
        <v>278</v>
      </c>
      <c r="H136" s="52">
        <v>100</v>
      </c>
      <c r="I136" s="86" t="s">
        <v>675</v>
      </c>
      <c r="J136" s="50" t="s">
        <v>409</v>
      </c>
      <c r="K136" s="50" t="s">
        <v>410</v>
      </c>
      <c r="L136" s="50" t="s">
        <v>341</v>
      </c>
      <c r="M136" s="52">
        <v>154650</v>
      </c>
      <c r="N136" s="50" t="s">
        <v>342</v>
      </c>
      <c r="O136" s="50" t="s">
        <v>538</v>
      </c>
      <c r="P136" s="55">
        <v>-12853</v>
      </c>
      <c r="Q136" s="52">
        <v>7</v>
      </c>
      <c r="R136" s="50" t="s">
        <v>815</v>
      </c>
      <c r="S136" s="52">
        <v>2020</v>
      </c>
      <c r="T136" s="50" t="s">
        <v>816</v>
      </c>
      <c r="U136" s="50" t="s">
        <v>263</v>
      </c>
      <c r="V136" s="50" t="s">
        <v>303</v>
      </c>
      <c r="W136" s="50" t="s">
        <v>344</v>
      </c>
      <c r="X136" s="52">
        <v>1</v>
      </c>
      <c r="Y136" s="52">
        <v>125406</v>
      </c>
      <c r="Z136" s="50" t="s">
        <v>266</v>
      </c>
      <c r="AA136" s="52">
        <v>1</v>
      </c>
      <c r="AB136" s="52">
        <v>0</v>
      </c>
      <c r="AC136" s="51">
        <v>44039</v>
      </c>
      <c r="AD136" s="51">
        <v>44039</v>
      </c>
      <c r="AE136" s="50" t="s">
        <v>670</v>
      </c>
      <c r="AF136" s="50" t="s">
        <v>670</v>
      </c>
    </row>
    <row r="137" spans="1:32" ht="17.25" customHeight="1">
      <c r="A137" s="57" t="str">
        <f t="shared" si="5"/>
        <v>MATERIAIS DE SEGURANÇA - EPI C/ RESTRICAO</v>
      </c>
      <c r="B137" s="69" t="str">
        <f>VLOOKUP(A137,'De Para'!$C$3:$D$195,2,0)</f>
        <v>FORNECEDORES</v>
      </c>
      <c r="C137" s="83">
        <f t="shared" si="4"/>
        <v>7</v>
      </c>
      <c r="D137" s="50" t="s">
        <v>258</v>
      </c>
      <c r="E137" s="50" t="s">
        <v>410</v>
      </c>
      <c r="F137" s="51">
        <v>44039</v>
      </c>
      <c r="G137" s="50" t="s">
        <v>278</v>
      </c>
      <c r="H137" s="52">
        <v>100</v>
      </c>
      <c r="I137" s="86" t="s">
        <v>675</v>
      </c>
      <c r="J137" s="50" t="s">
        <v>409</v>
      </c>
      <c r="K137" s="50" t="s">
        <v>410</v>
      </c>
      <c r="L137" s="50" t="s">
        <v>349</v>
      </c>
      <c r="M137" s="52">
        <v>154651</v>
      </c>
      <c r="N137" s="50" t="s">
        <v>350</v>
      </c>
      <c r="O137" s="53" t="s">
        <v>372</v>
      </c>
      <c r="P137" s="55">
        <v>-604.25</v>
      </c>
      <c r="Q137" s="52">
        <v>7</v>
      </c>
      <c r="R137" s="50" t="s">
        <v>817</v>
      </c>
      <c r="S137" s="52">
        <v>2020</v>
      </c>
      <c r="T137" s="50" t="s">
        <v>818</v>
      </c>
      <c r="U137" s="50" t="s">
        <v>263</v>
      </c>
      <c r="V137" s="50" t="s">
        <v>303</v>
      </c>
      <c r="W137" s="50" t="s">
        <v>351</v>
      </c>
      <c r="X137" s="52">
        <v>1</v>
      </c>
      <c r="Y137" s="52">
        <v>125411</v>
      </c>
      <c r="Z137" s="50" t="s">
        <v>266</v>
      </c>
      <c r="AA137" s="52">
        <v>1</v>
      </c>
      <c r="AB137" s="52">
        <v>0</v>
      </c>
      <c r="AC137" s="51">
        <v>44039</v>
      </c>
      <c r="AD137" s="54">
        <v>44039</v>
      </c>
      <c r="AE137" s="50" t="s">
        <v>670</v>
      </c>
      <c r="AF137" s="50" t="s">
        <v>670</v>
      </c>
    </row>
    <row r="138" spans="1:32" ht="17.25" customHeight="1">
      <c r="A138" s="57" t="str">
        <f t="shared" si="5"/>
        <v>MEDICAMENTOS C/ RESTRICAO</v>
      </c>
      <c r="B138" s="69" t="str">
        <f>VLOOKUP(A138,'De Para'!$C$3:$D$195,2,0)</f>
        <v>FORNECEDORES</v>
      </c>
      <c r="C138" s="83">
        <f t="shared" si="4"/>
        <v>7</v>
      </c>
      <c r="D138" s="50" t="s">
        <v>258</v>
      </c>
      <c r="E138" s="50" t="s">
        <v>410</v>
      </c>
      <c r="F138" s="51">
        <v>44039</v>
      </c>
      <c r="G138" s="50" t="s">
        <v>278</v>
      </c>
      <c r="H138" s="52">
        <v>100</v>
      </c>
      <c r="I138" s="86" t="s">
        <v>675</v>
      </c>
      <c r="J138" s="50" t="s">
        <v>409</v>
      </c>
      <c r="K138" s="50" t="s">
        <v>410</v>
      </c>
      <c r="L138" s="50" t="s">
        <v>341</v>
      </c>
      <c r="M138" s="52">
        <v>154652</v>
      </c>
      <c r="N138" s="50" t="s">
        <v>342</v>
      </c>
      <c r="O138" s="53" t="s">
        <v>585</v>
      </c>
      <c r="P138" s="55">
        <v>-8483.48</v>
      </c>
      <c r="Q138" s="52">
        <v>7</v>
      </c>
      <c r="R138" s="50" t="s">
        <v>819</v>
      </c>
      <c r="S138" s="52">
        <v>2020</v>
      </c>
      <c r="T138" s="50" t="s">
        <v>820</v>
      </c>
      <c r="U138" s="50" t="s">
        <v>263</v>
      </c>
      <c r="V138" s="50" t="s">
        <v>303</v>
      </c>
      <c r="W138" s="50" t="s">
        <v>344</v>
      </c>
      <c r="X138" s="52">
        <v>1</v>
      </c>
      <c r="Y138" s="52">
        <v>125412</v>
      </c>
      <c r="Z138" s="50" t="s">
        <v>266</v>
      </c>
      <c r="AA138" s="52">
        <v>1</v>
      </c>
      <c r="AB138" s="52">
        <v>0</v>
      </c>
      <c r="AC138" s="51">
        <v>44039</v>
      </c>
      <c r="AD138" s="51">
        <v>44039</v>
      </c>
      <c r="AE138" s="50" t="s">
        <v>670</v>
      </c>
      <c r="AF138" s="50" t="s">
        <v>670</v>
      </c>
    </row>
    <row r="139" spans="1:32" ht="17.25" customHeight="1">
      <c r="A139" s="57" t="str">
        <f t="shared" si="5"/>
        <v>MATERIAIS HOSPITALARES C/ RESTRICAO</v>
      </c>
      <c r="B139" s="69" t="str">
        <f>VLOOKUP(A139,'De Para'!$C$3:$D$195,2,0)</f>
        <v>FORNECEDORES</v>
      </c>
      <c r="C139" s="83">
        <f t="shared" si="4"/>
        <v>7</v>
      </c>
      <c r="D139" s="50" t="s">
        <v>258</v>
      </c>
      <c r="E139" s="50" t="s">
        <v>410</v>
      </c>
      <c r="F139" s="51">
        <v>44039</v>
      </c>
      <c r="G139" s="50" t="s">
        <v>278</v>
      </c>
      <c r="H139" s="52">
        <v>100</v>
      </c>
      <c r="I139" s="86" t="s">
        <v>675</v>
      </c>
      <c r="J139" s="50" t="s">
        <v>409</v>
      </c>
      <c r="K139" s="50" t="s">
        <v>410</v>
      </c>
      <c r="L139" s="50" t="s">
        <v>359</v>
      </c>
      <c r="M139" s="52">
        <v>154653</v>
      </c>
      <c r="N139" s="50" t="s">
        <v>360</v>
      </c>
      <c r="O139" s="53" t="s">
        <v>387</v>
      </c>
      <c r="P139" s="78">
        <v>-5985</v>
      </c>
      <c r="Q139" s="52">
        <v>7</v>
      </c>
      <c r="R139" s="50" t="s">
        <v>821</v>
      </c>
      <c r="S139" s="52">
        <v>2020</v>
      </c>
      <c r="T139" s="50" t="s">
        <v>822</v>
      </c>
      <c r="U139" s="50" t="s">
        <v>263</v>
      </c>
      <c r="V139" s="50" t="s">
        <v>303</v>
      </c>
      <c r="W139" s="50" t="s">
        <v>344</v>
      </c>
      <c r="X139" s="52">
        <v>1</v>
      </c>
      <c r="Y139" s="52">
        <v>125415</v>
      </c>
      <c r="Z139" s="50" t="s">
        <v>266</v>
      </c>
      <c r="AA139" s="52">
        <v>1</v>
      </c>
      <c r="AB139" s="52">
        <v>0</v>
      </c>
      <c r="AC139" s="51">
        <v>44039</v>
      </c>
      <c r="AD139" s="51">
        <v>44039</v>
      </c>
      <c r="AE139" s="50" t="s">
        <v>670</v>
      </c>
      <c r="AF139" s="50" t="s">
        <v>670</v>
      </c>
    </row>
    <row r="140" spans="1:32" ht="17.25" customHeight="1">
      <c r="A140" s="57" t="str">
        <f t="shared" si="5"/>
        <v>MATERIAIS HOSPITALARES C/ RESTRICAO</v>
      </c>
      <c r="B140" s="69" t="str">
        <f>VLOOKUP(A140,'De Para'!$C$3:$D$195,2,0)</f>
        <v>FORNECEDORES</v>
      </c>
      <c r="C140" s="83">
        <f t="shared" si="4"/>
        <v>7</v>
      </c>
      <c r="D140" s="50" t="s">
        <v>258</v>
      </c>
      <c r="E140" s="50" t="s">
        <v>410</v>
      </c>
      <c r="F140" s="51">
        <v>44039</v>
      </c>
      <c r="G140" s="50" t="s">
        <v>278</v>
      </c>
      <c r="H140" s="52">
        <v>100</v>
      </c>
      <c r="I140" s="86" t="s">
        <v>675</v>
      </c>
      <c r="J140" s="50" t="s">
        <v>409</v>
      </c>
      <c r="K140" s="50" t="s">
        <v>410</v>
      </c>
      <c r="L140" s="50" t="s">
        <v>359</v>
      </c>
      <c r="M140" s="52">
        <v>154654</v>
      </c>
      <c r="N140" s="50" t="s">
        <v>360</v>
      </c>
      <c r="O140" s="50" t="s">
        <v>387</v>
      </c>
      <c r="P140" s="55">
        <v>-6616</v>
      </c>
      <c r="Q140" s="52">
        <v>7</v>
      </c>
      <c r="R140" s="50" t="s">
        <v>823</v>
      </c>
      <c r="S140" s="52">
        <v>2020</v>
      </c>
      <c r="T140" s="50" t="s">
        <v>824</v>
      </c>
      <c r="U140" s="50" t="s">
        <v>263</v>
      </c>
      <c r="V140" s="50" t="s">
        <v>303</v>
      </c>
      <c r="W140" s="50" t="s">
        <v>344</v>
      </c>
      <c r="X140" s="52">
        <v>1</v>
      </c>
      <c r="Y140" s="52">
        <v>125417</v>
      </c>
      <c r="Z140" s="50" t="s">
        <v>266</v>
      </c>
      <c r="AA140" s="52">
        <v>1</v>
      </c>
      <c r="AB140" s="52">
        <v>0</v>
      </c>
      <c r="AC140" s="51">
        <v>44039</v>
      </c>
      <c r="AD140" s="51">
        <v>44039</v>
      </c>
      <c r="AE140" s="50" t="s">
        <v>670</v>
      </c>
      <c r="AF140" s="50" t="s">
        <v>670</v>
      </c>
    </row>
    <row r="141" spans="1:32" ht="17.25" customHeight="1">
      <c r="A141" s="57" t="str">
        <f t="shared" si="5"/>
        <v>MATERIAIS HOSPITALARES C/ RESTRICAO</v>
      </c>
      <c r="B141" s="69" t="str">
        <f>VLOOKUP(A141,'De Para'!$C$3:$D$195,2,0)</f>
        <v>FORNECEDORES</v>
      </c>
      <c r="C141" s="83">
        <f t="shared" si="4"/>
        <v>7</v>
      </c>
      <c r="D141" s="50" t="s">
        <v>258</v>
      </c>
      <c r="E141" s="50" t="s">
        <v>410</v>
      </c>
      <c r="F141" s="51">
        <v>44039</v>
      </c>
      <c r="G141" s="50" t="s">
        <v>278</v>
      </c>
      <c r="H141" s="52">
        <v>100</v>
      </c>
      <c r="I141" s="86" t="s">
        <v>675</v>
      </c>
      <c r="J141" s="50" t="s">
        <v>409</v>
      </c>
      <c r="K141" s="50" t="s">
        <v>410</v>
      </c>
      <c r="L141" s="50" t="s">
        <v>359</v>
      </c>
      <c r="M141" s="52">
        <v>154655</v>
      </c>
      <c r="N141" s="50" t="s">
        <v>360</v>
      </c>
      <c r="O141" s="50" t="s">
        <v>401</v>
      </c>
      <c r="P141" s="55">
        <v>-19752</v>
      </c>
      <c r="Q141" s="52">
        <v>7</v>
      </c>
      <c r="R141" s="50" t="s">
        <v>825</v>
      </c>
      <c r="S141" s="52">
        <v>2020</v>
      </c>
      <c r="T141" s="50" t="s">
        <v>826</v>
      </c>
      <c r="U141" s="50" t="s">
        <v>263</v>
      </c>
      <c r="V141" s="50" t="s">
        <v>303</v>
      </c>
      <c r="W141" s="50" t="s">
        <v>344</v>
      </c>
      <c r="X141" s="52">
        <v>1</v>
      </c>
      <c r="Y141" s="52">
        <v>125434</v>
      </c>
      <c r="Z141" s="50" t="s">
        <v>266</v>
      </c>
      <c r="AA141" s="52">
        <v>1</v>
      </c>
      <c r="AB141" s="52">
        <v>0</v>
      </c>
      <c r="AC141" s="51">
        <v>44039</v>
      </c>
      <c r="AD141" s="51">
        <v>44039</v>
      </c>
      <c r="AE141" s="50" t="s">
        <v>670</v>
      </c>
      <c r="AF141" s="50" t="s">
        <v>670</v>
      </c>
    </row>
    <row r="142" spans="1:32" ht="17.25" customHeight="1">
      <c r="A142" s="57" t="str">
        <f t="shared" si="5"/>
        <v>MATERIAIS HOSPITALARES C/ RESTRICAO</v>
      </c>
      <c r="B142" s="69" t="str">
        <f>VLOOKUP(A142,'De Para'!$C$3:$D$195,2,0)</f>
        <v>FORNECEDORES</v>
      </c>
      <c r="C142" s="83">
        <f t="shared" si="4"/>
        <v>7</v>
      </c>
      <c r="D142" s="50" t="s">
        <v>258</v>
      </c>
      <c r="E142" s="50" t="s">
        <v>410</v>
      </c>
      <c r="F142" s="51">
        <v>44039</v>
      </c>
      <c r="G142" s="50" t="s">
        <v>278</v>
      </c>
      <c r="H142" s="52">
        <v>100</v>
      </c>
      <c r="I142" s="86" t="s">
        <v>675</v>
      </c>
      <c r="J142" s="50" t="s">
        <v>409</v>
      </c>
      <c r="K142" s="50" t="s">
        <v>410</v>
      </c>
      <c r="L142" s="50" t="s">
        <v>359</v>
      </c>
      <c r="M142" s="52">
        <v>154656</v>
      </c>
      <c r="N142" s="50" t="s">
        <v>360</v>
      </c>
      <c r="O142" s="50" t="s">
        <v>477</v>
      </c>
      <c r="P142" s="55">
        <v>-7120</v>
      </c>
      <c r="Q142" s="52">
        <v>7</v>
      </c>
      <c r="R142" s="50" t="s">
        <v>827</v>
      </c>
      <c r="S142" s="52">
        <v>2020</v>
      </c>
      <c r="T142" s="50" t="s">
        <v>828</v>
      </c>
      <c r="U142" s="50" t="s">
        <v>263</v>
      </c>
      <c r="V142" s="50" t="s">
        <v>303</v>
      </c>
      <c r="W142" s="50" t="s">
        <v>344</v>
      </c>
      <c r="X142" s="52">
        <v>1</v>
      </c>
      <c r="Y142" s="52">
        <v>125435</v>
      </c>
      <c r="Z142" s="50" t="s">
        <v>266</v>
      </c>
      <c r="AA142" s="52">
        <v>1</v>
      </c>
      <c r="AB142" s="52">
        <v>0</v>
      </c>
      <c r="AC142" s="51">
        <v>44039</v>
      </c>
      <c r="AD142" s="51">
        <v>44039</v>
      </c>
      <c r="AE142" s="50" t="s">
        <v>670</v>
      </c>
      <c r="AF142" s="50" t="s">
        <v>670</v>
      </c>
    </row>
    <row r="143" spans="1:32" ht="17.25" customHeight="1">
      <c r="A143" s="57" t="str">
        <f t="shared" si="5"/>
        <v>MEDICAMENTOS C/ RESTRICAO</v>
      </c>
      <c r="B143" s="69" t="str">
        <f>VLOOKUP(A143,'De Para'!$C$3:$D$195,2,0)</f>
        <v>FORNECEDORES</v>
      </c>
      <c r="C143" s="83">
        <f t="shared" si="4"/>
        <v>7</v>
      </c>
      <c r="D143" s="50" t="s">
        <v>258</v>
      </c>
      <c r="E143" s="50" t="s">
        <v>410</v>
      </c>
      <c r="F143" s="51">
        <v>44039</v>
      </c>
      <c r="G143" s="50" t="s">
        <v>278</v>
      </c>
      <c r="H143" s="52">
        <v>100</v>
      </c>
      <c r="I143" s="86" t="s">
        <v>675</v>
      </c>
      <c r="J143" s="50" t="s">
        <v>409</v>
      </c>
      <c r="K143" s="50" t="s">
        <v>410</v>
      </c>
      <c r="L143" s="50" t="s">
        <v>341</v>
      </c>
      <c r="M143" s="52">
        <v>154657</v>
      </c>
      <c r="N143" s="50" t="s">
        <v>342</v>
      </c>
      <c r="O143" s="53" t="s">
        <v>391</v>
      </c>
      <c r="P143" s="55">
        <v>-5230.6000000000004</v>
      </c>
      <c r="Q143" s="52">
        <v>7</v>
      </c>
      <c r="R143" s="50" t="s">
        <v>829</v>
      </c>
      <c r="S143" s="52">
        <v>2020</v>
      </c>
      <c r="T143" s="50" t="s">
        <v>830</v>
      </c>
      <c r="U143" s="50" t="s">
        <v>263</v>
      </c>
      <c r="V143" s="50" t="s">
        <v>303</v>
      </c>
      <c r="W143" s="50" t="s">
        <v>344</v>
      </c>
      <c r="X143" s="52">
        <v>1</v>
      </c>
      <c r="Y143" s="52">
        <v>125437</v>
      </c>
      <c r="Z143" s="50" t="s">
        <v>266</v>
      </c>
      <c r="AA143" s="52">
        <v>1</v>
      </c>
      <c r="AB143" s="52">
        <v>0</v>
      </c>
      <c r="AC143" s="51">
        <v>44039</v>
      </c>
      <c r="AD143" s="51">
        <v>44039</v>
      </c>
      <c r="AE143" s="50" t="s">
        <v>670</v>
      </c>
      <c r="AF143" s="50" t="s">
        <v>670</v>
      </c>
    </row>
    <row r="144" spans="1:32" ht="17.25" customHeight="1">
      <c r="A144" s="57" t="str">
        <f t="shared" si="5"/>
        <v>MATERIAIS HOSPITALARES C/ RESTRICAO</v>
      </c>
      <c r="B144" s="69" t="str">
        <f>VLOOKUP(A144,'De Para'!$C$3:$D$195,2,0)</f>
        <v>FORNECEDORES</v>
      </c>
      <c r="C144" s="83">
        <f t="shared" si="4"/>
        <v>7</v>
      </c>
      <c r="D144" s="50" t="s">
        <v>258</v>
      </c>
      <c r="E144" s="50" t="s">
        <v>410</v>
      </c>
      <c r="F144" s="51">
        <v>44039</v>
      </c>
      <c r="G144" s="50" t="s">
        <v>278</v>
      </c>
      <c r="H144" s="52">
        <v>100</v>
      </c>
      <c r="I144" s="86" t="s">
        <v>675</v>
      </c>
      <c r="J144" s="50" t="s">
        <v>409</v>
      </c>
      <c r="K144" s="50" t="s">
        <v>410</v>
      </c>
      <c r="L144" s="50" t="s">
        <v>359</v>
      </c>
      <c r="M144" s="52">
        <v>154658</v>
      </c>
      <c r="N144" s="50" t="s">
        <v>360</v>
      </c>
      <c r="O144" s="50" t="s">
        <v>376</v>
      </c>
      <c r="P144" s="55">
        <v>-3516.6</v>
      </c>
      <c r="Q144" s="52">
        <v>7</v>
      </c>
      <c r="R144" s="50" t="s">
        <v>831</v>
      </c>
      <c r="S144" s="52">
        <v>2020</v>
      </c>
      <c r="T144" s="50" t="s">
        <v>832</v>
      </c>
      <c r="U144" s="50" t="s">
        <v>263</v>
      </c>
      <c r="V144" s="50" t="s">
        <v>303</v>
      </c>
      <c r="W144" s="50" t="s">
        <v>344</v>
      </c>
      <c r="X144" s="52">
        <v>1</v>
      </c>
      <c r="Y144" s="52">
        <v>125438</v>
      </c>
      <c r="Z144" s="50" t="s">
        <v>266</v>
      </c>
      <c r="AA144" s="52">
        <v>1</v>
      </c>
      <c r="AB144" s="52">
        <v>0</v>
      </c>
      <c r="AC144" s="51">
        <v>44039</v>
      </c>
      <c r="AD144" s="51">
        <v>44039</v>
      </c>
      <c r="AE144" s="50" t="s">
        <v>670</v>
      </c>
      <c r="AF144" s="50" t="s">
        <v>673</v>
      </c>
    </row>
    <row r="145" spans="1:32" ht="17.25" customHeight="1">
      <c r="A145" s="57" t="str">
        <f t="shared" si="5"/>
        <v>MATERIAIS HOSPITALARES C/ RESTRICAO</v>
      </c>
      <c r="B145" s="69" t="str">
        <f>VLOOKUP(A145,'De Para'!$C$3:$D$195,2,0)</f>
        <v>FORNECEDORES</v>
      </c>
      <c r="C145" s="83">
        <f t="shared" si="4"/>
        <v>7</v>
      </c>
      <c r="D145" s="50" t="s">
        <v>258</v>
      </c>
      <c r="E145" s="50" t="s">
        <v>410</v>
      </c>
      <c r="F145" s="51">
        <v>44039</v>
      </c>
      <c r="G145" s="50" t="s">
        <v>278</v>
      </c>
      <c r="H145" s="52">
        <v>100</v>
      </c>
      <c r="I145" s="86" t="s">
        <v>675</v>
      </c>
      <c r="J145" s="50" t="s">
        <v>409</v>
      </c>
      <c r="K145" s="50" t="s">
        <v>410</v>
      </c>
      <c r="L145" s="50" t="s">
        <v>359</v>
      </c>
      <c r="M145" s="52">
        <v>154659</v>
      </c>
      <c r="N145" s="50" t="s">
        <v>360</v>
      </c>
      <c r="O145" s="50" t="s">
        <v>467</v>
      </c>
      <c r="P145" s="55">
        <v>-1473.3</v>
      </c>
      <c r="Q145" s="52">
        <v>7</v>
      </c>
      <c r="R145" s="50" t="s">
        <v>833</v>
      </c>
      <c r="S145" s="52">
        <v>2020</v>
      </c>
      <c r="T145" s="50" t="s">
        <v>834</v>
      </c>
      <c r="U145" s="50" t="s">
        <v>263</v>
      </c>
      <c r="V145" s="50" t="s">
        <v>303</v>
      </c>
      <c r="W145" s="50" t="s">
        <v>344</v>
      </c>
      <c r="X145" s="52">
        <v>1</v>
      </c>
      <c r="Y145" s="52">
        <v>125439</v>
      </c>
      <c r="Z145" s="50" t="s">
        <v>266</v>
      </c>
      <c r="AA145" s="52">
        <v>1</v>
      </c>
      <c r="AB145" s="52">
        <v>0</v>
      </c>
      <c r="AC145" s="51">
        <v>44039</v>
      </c>
      <c r="AD145" s="51">
        <v>44039</v>
      </c>
      <c r="AE145" s="50" t="s">
        <v>670</v>
      </c>
      <c r="AF145" s="50" t="s">
        <v>673</v>
      </c>
    </row>
    <row r="146" spans="1:32" ht="17.25" customHeight="1">
      <c r="A146" s="57" t="str">
        <f t="shared" si="5"/>
        <v>MATERIAIS HOSPITALARES C/ RESTRICAO</v>
      </c>
      <c r="B146" s="69" t="str">
        <f>VLOOKUP(A146,'De Para'!$C$3:$D$195,2,0)</f>
        <v>FORNECEDORES</v>
      </c>
      <c r="C146" s="83">
        <f t="shared" si="4"/>
        <v>7</v>
      </c>
      <c r="D146" s="50" t="s">
        <v>258</v>
      </c>
      <c r="E146" s="50" t="s">
        <v>410</v>
      </c>
      <c r="F146" s="51">
        <v>44039</v>
      </c>
      <c r="G146" s="50" t="s">
        <v>278</v>
      </c>
      <c r="H146" s="52">
        <v>100</v>
      </c>
      <c r="I146" s="86" t="s">
        <v>675</v>
      </c>
      <c r="J146" s="50" t="s">
        <v>409</v>
      </c>
      <c r="K146" s="50" t="s">
        <v>410</v>
      </c>
      <c r="L146" s="50" t="s">
        <v>359</v>
      </c>
      <c r="M146" s="52">
        <v>154660</v>
      </c>
      <c r="N146" s="50" t="s">
        <v>360</v>
      </c>
      <c r="O146" s="50" t="s">
        <v>517</v>
      </c>
      <c r="P146" s="55">
        <v>-656.35</v>
      </c>
      <c r="Q146" s="52">
        <v>7</v>
      </c>
      <c r="R146" s="50" t="s">
        <v>835</v>
      </c>
      <c r="S146" s="52">
        <v>2020</v>
      </c>
      <c r="T146" s="50" t="s">
        <v>836</v>
      </c>
      <c r="U146" s="50" t="s">
        <v>263</v>
      </c>
      <c r="V146" s="50" t="s">
        <v>303</v>
      </c>
      <c r="W146" s="50" t="s">
        <v>344</v>
      </c>
      <c r="X146" s="52">
        <v>1</v>
      </c>
      <c r="Y146" s="52">
        <v>125440</v>
      </c>
      <c r="Z146" s="50" t="s">
        <v>266</v>
      </c>
      <c r="AA146" s="52">
        <v>1</v>
      </c>
      <c r="AB146" s="52">
        <v>0</v>
      </c>
      <c r="AC146" s="51">
        <v>44039</v>
      </c>
      <c r="AD146" s="51">
        <v>44039</v>
      </c>
      <c r="AE146" s="50" t="s">
        <v>670</v>
      </c>
      <c r="AF146" s="50" t="s">
        <v>673</v>
      </c>
    </row>
    <row r="147" spans="1:32" ht="17.25" customHeight="1">
      <c r="A147" s="57" t="str">
        <f t="shared" si="5"/>
        <v>MEDICAMENTOS C/ RESTRICAO</v>
      </c>
      <c r="B147" s="69" t="str">
        <f>VLOOKUP(A147,'De Para'!$C$3:$D$195,2,0)</f>
        <v>FORNECEDORES</v>
      </c>
      <c r="C147" s="83">
        <f t="shared" si="4"/>
        <v>7</v>
      </c>
      <c r="D147" s="50" t="s">
        <v>258</v>
      </c>
      <c r="E147" s="50" t="s">
        <v>410</v>
      </c>
      <c r="F147" s="51">
        <v>44039</v>
      </c>
      <c r="G147" s="50" t="s">
        <v>278</v>
      </c>
      <c r="H147" s="52">
        <v>100</v>
      </c>
      <c r="I147" s="86" t="s">
        <v>675</v>
      </c>
      <c r="J147" s="50" t="s">
        <v>409</v>
      </c>
      <c r="K147" s="50" t="s">
        <v>410</v>
      </c>
      <c r="L147" s="50" t="s">
        <v>341</v>
      </c>
      <c r="M147" s="52">
        <v>154661</v>
      </c>
      <c r="N147" s="50" t="s">
        <v>342</v>
      </c>
      <c r="O147" s="50" t="s">
        <v>376</v>
      </c>
      <c r="P147" s="55">
        <v>-2721.4</v>
      </c>
      <c r="Q147" s="52">
        <v>7</v>
      </c>
      <c r="R147" s="50" t="s">
        <v>837</v>
      </c>
      <c r="S147" s="52">
        <v>2020</v>
      </c>
      <c r="T147" s="50" t="s">
        <v>838</v>
      </c>
      <c r="U147" s="50" t="s">
        <v>263</v>
      </c>
      <c r="V147" s="50" t="s">
        <v>303</v>
      </c>
      <c r="W147" s="50" t="s">
        <v>344</v>
      </c>
      <c r="X147" s="52">
        <v>1</v>
      </c>
      <c r="Y147" s="52">
        <v>125441</v>
      </c>
      <c r="Z147" s="50" t="s">
        <v>266</v>
      </c>
      <c r="AA147" s="52">
        <v>1</v>
      </c>
      <c r="AB147" s="52">
        <v>0</v>
      </c>
      <c r="AC147" s="51">
        <v>44039</v>
      </c>
      <c r="AD147" s="51">
        <v>44039</v>
      </c>
      <c r="AE147" s="50" t="s">
        <v>670</v>
      </c>
      <c r="AF147" s="50" t="s">
        <v>673</v>
      </c>
    </row>
    <row r="148" spans="1:32" ht="17.25" customHeight="1">
      <c r="A148" s="57" t="str">
        <f t="shared" si="5"/>
        <v>MATERIAIS HOSPITALARES C/ RESTRICAO</v>
      </c>
      <c r="B148" s="69" t="str">
        <f>VLOOKUP(A148,'De Para'!$C$3:$D$195,2,0)</f>
        <v>FORNECEDORES</v>
      </c>
      <c r="C148" s="83">
        <f t="shared" si="4"/>
        <v>7</v>
      </c>
      <c r="D148" s="50" t="s">
        <v>258</v>
      </c>
      <c r="E148" s="50" t="s">
        <v>410</v>
      </c>
      <c r="F148" s="51">
        <v>44039</v>
      </c>
      <c r="G148" s="50" t="s">
        <v>278</v>
      </c>
      <c r="H148" s="52">
        <v>100</v>
      </c>
      <c r="I148" s="86" t="s">
        <v>675</v>
      </c>
      <c r="J148" s="50" t="s">
        <v>409</v>
      </c>
      <c r="K148" s="50" t="s">
        <v>410</v>
      </c>
      <c r="L148" s="50" t="s">
        <v>359</v>
      </c>
      <c r="M148" s="52">
        <v>154662</v>
      </c>
      <c r="N148" s="50" t="s">
        <v>360</v>
      </c>
      <c r="O148" s="50" t="s">
        <v>543</v>
      </c>
      <c r="P148" s="55">
        <v>-144</v>
      </c>
      <c r="Q148" s="52">
        <v>7</v>
      </c>
      <c r="R148" s="50" t="s">
        <v>597</v>
      </c>
      <c r="S148" s="52">
        <v>2020</v>
      </c>
      <c r="T148" s="50" t="s">
        <v>839</v>
      </c>
      <c r="U148" s="50" t="s">
        <v>263</v>
      </c>
      <c r="V148" s="50" t="s">
        <v>303</v>
      </c>
      <c r="W148" s="50" t="s">
        <v>344</v>
      </c>
      <c r="X148" s="52">
        <v>1</v>
      </c>
      <c r="Y148" s="52">
        <v>125442</v>
      </c>
      <c r="Z148" s="50" t="s">
        <v>266</v>
      </c>
      <c r="AA148" s="52">
        <v>1</v>
      </c>
      <c r="AB148" s="52">
        <v>0</v>
      </c>
      <c r="AC148" s="51">
        <v>44039</v>
      </c>
      <c r="AD148" s="51">
        <v>44039</v>
      </c>
      <c r="AE148" s="50" t="s">
        <v>670</v>
      </c>
      <c r="AF148" s="50" t="s">
        <v>673</v>
      </c>
    </row>
    <row r="149" spans="1:32" ht="17.25" customHeight="1">
      <c r="A149" s="57" t="str">
        <f t="shared" si="5"/>
        <v>MATERIAIS HOSPITALARES C/ RESTRICAO</v>
      </c>
      <c r="B149" s="69" t="str">
        <f>VLOOKUP(A149,'De Para'!$C$3:$D$195,2,0)</f>
        <v>FORNECEDORES</v>
      </c>
      <c r="C149" s="83">
        <f t="shared" si="4"/>
        <v>7</v>
      </c>
      <c r="D149" s="50" t="s">
        <v>258</v>
      </c>
      <c r="E149" s="50" t="s">
        <v>410</v>
      </c>
      <c r="F149" s="51">
        <v>44039</v>
      </c>
      <c r="G149" s="50" t="s">
        <v>278</v>
      </c>
      <c r="H149" s="52">
        <v>100</v>
      </c>
      <c r="I149" s="86" t="s">
        <v>675</v>
      </c>
      <c r="J149" s="50" t="s">
        <v>409</v>
      </c>
      <c r="K149" s="50" t="s">
        <v>410</v>
      </c>
      <c r="L149" s="50" t="s">
        <v>359</v>
      </c>
      <c r="M149" s="52">
        <v>154663</v>
      </c>
      <c r="N149" s="50" t="s">
        <v>360</v>
      </c>
      <c r="O149" s="50" t="s">
        <v>482</v>
      </c>
      <c r="P149" s="55">
        <v>-6078.35</v>
      </c>
      <c r="Q149" s="52">
        <v>7</v>
      </c>
      <c r="R149" s="50" t="s">
        <v>840</v>
      </c>
      <c r="S149" s="52">
        <v>2020</v>
      </c>
      <c r="T149" s="50" t="s">
        <v>841</v>
      </c>
      <c r="U149" s="50" t="s">
        <v>263</v>
      </c>
      <c r="V149" s="50" t="s">
        <v>303</v>
      </c>
      <c r="W149" s="50" t="s">
        <v>344</v>
      </c>
      <c r="X149" s="52">
        <v>1</v>
      </c>
      <c r="Y149" s="52">
        <v>125443</v>
      </c>
      <c r="Z149" s="50" t="s">
        <v>266</v>
      </c>
      <c r="AA149" s="52">
        <v>1</v>
      </c>
      <c r="AB149" s="52">
        <v>0</v>
      </c>
      <c r="AC149" s="51">
        <v>44039</v>
      </c>
      <c r="AD149" s="51">
        <v>44039</v>
      </c>
      <c r="AE149" s="50" t="s">
        <v>670</v>
      </c>
      <c r="AF149" s="50" t="s">
        <v>673</v>
      </c>
    </row>
    <row r="150" spans="1:32" ht="17.25" customHeight="1">
      <c r="A150" s="57" t="str">
        <f t="shared" si="5"/>
        <v>MEDICAMENTOS S/ RESTRICAO</v>
      </c>
      <c r="B150" s="69" t="str">
        <f>VLOOKUP(A150,'De Para'!$C$3:$D$195,2,0)</f>
        <v>FORNECEDORES</v>
      </c>
      <c r="C150" s="83">
        <f t="shared" si="4"/>
        <v>7</v>
      </c>
      <c r="D150" s="50" t="s">
        <v>258</v>
      </c>
      <c r="E150" s="50" t="s">
        <v>410</v>
      </c>
      <c r="F150" s="51">
        <v>44039</v>
      </c>
      <c r="G150" s="50" t="s">
        <v>278</v>
      </c>
      <c r="H150" s="52">
        <v>100</v>
      </c>
      <c r="I150" s="86" t="s">
        <v>675</v>
      </c>
      <c r="J150" s="50" t="s">
        <v>409</v>
      </c>
      <c r="K150" s="50" t="s">
        <v>410</v>
      </c>
      <c r="L150" s="50" t="s">
        <v>529</v>
      </c>
      <c r="M150" s="52">
        <v>154664</v>
      </c>
      <c r="N150" s="50" t="s">
        <v>530</v>
      </c>
      <c r="O150" s="50" t="s">
        <v>482</v>
      </c>
      <c r="P150" s="55">
        <v>-14618.18</v>
      </c>
      <c r="Q150" s="52">
        <v>7</v>
      </c>
      <c r="R150" s="50" t="s">
        <v>842</v>
      </c>
      <c r="S150" s="52">
        <v>2020</v>
      </c>
      <c r="T150" s="50" t="s">
        <v>843</v>
      </c>
      <c r="U150" s="50" t="s">
        <v>263</v>
      </c>
      <c r="V150" s="50" t="s">
        <v>303</v>
      </c>
      <c r="W150" s="50" t="s">
        <v>466</v>
      </c>
      <c r="X150" s="52">
        <v>1</v>
      </c>
      <c r="Y150" s="52">
        <v>125444</v>
      </c>
      <c r="Z150" s="50" t="s">
        <v>266</v>
      </c>
      <c r="AA150" s="52">
        <v>1</v>
      </c>
      <c r="AB150" s="52">
        <v>0</v>
      </c>
      <c r="AC150" s="51">
        <v>44039</v>
      </c>
      <c r="AD150" s="51">
        <v>44039</v>
      </c>
      <c r="AE150" s="50" t="s">
        <v>670</v>
      </c>
      <c r="AF150" s="50" t="s">
        <v>668</v>
      </c>
    </row>
    <row r="151" spans="1:32" ht="17.25" customHeight="1">
      <c r="A151" s="57" t="str">
        <f t="shared" si="5"/>
        <v>MATERIAIS HOSPITALARES C/ RESTRICAO</v>
      </c>
      <c r="B151" s="69" t="str">
        <f>VLOOKUP(A151,'De Para'!$C$3:$D$195,2,0)</f>
        <v>FORNECEDORES</v>
      </c>
      <c r="C151" s="83">
        <f t="shared" si="4"/>
        <v>7</v>
      </c>
      <c r="D151" s="50" t="s">
        <v>258</v>
      </c>
      <c r="E151" s="50" t="s">
        <v>410</v>
      </c>
      <c r="F151" s="51">
        <v>44039</v>
      </c>
      <c r="G151" s="50" t="s">
        <v>278</v>
      </c>
      <c r="H151" s="52">
        <v>100</v>
      </c>
      <c r="I151" s="86" t="s">
        <v>675</v>
      </c>
      <c r="J151" s="50" t="s">
        <v>409</v>
      </c>
      <c r="K151" s="50" t="s">
        <v>410</v>
      </c>
      <c r="L151" s="50" t="s">
        <v>359</v>
      </c>
      <c r="M151" s="52">
        <v>154665</v>
      </c>
      <c r="N151" s="50" t="s">
        <v>360</v>
      </c>
      <c r="O151" s="50" t="s">
        <v>844</v>
      </c>
      <c r="P151" s="55">
        <v>-96543</v>
      </c>
      <c r="Q151" s="52">
        <v>7</v>
      </c>
      <c r="R151" s="50" t="s">
        <v>845</v>
      </c>
      <c r="S151" s="52">
        <v>2020</v>
      </c>
      <c r="T151" s="50" t="s">
        <v>846</v>
      </c>
      <c r="U151" s="50" t="s">
        <v>263</v>
      </c>
      <c r="V151" s="50" t="s">
        <v>303</v>
      </c>
      <c r="W151" s="50" t="s">
        <v>344</v>
      </c>
      <c r="X151" s="52">
        <v>1</v>
      </c>
      <c r="Y151" s="52">
        <v>125445</v>
      </c>
      <c r="Z151" s="50" t="s">
        <v>266</v>
      </c>
      <c r="AA151" s="52">
        <v>1</v>
      </c>
      <c r="AB151" s="52">
        <v>0</v>
      </c>
      <c r="AC151" s="51">
        <v>44039</v>
      </c>
      <c r="AD151" s="51">
        <v>44039</v>
      </c>
      <c r="AE151" s="50" t="s">
        <v>670</v>
      </c>
      <c r="AF151" s="50" t="s">
        <v>670</v>
      </c>
    </row>
    <row r="152" spans="1:32" ht="17.25" customHeight="1">
      <c r="A152" s="57" t="str">
        <f t="shared" si="5"/>
        <v>MATERIAIS HOSPITALARES C/ RESTRICAO</v>
      </c>
      <c r="B152" s="69" t="str">
        <f>VLOOKUP(A152,'De Para'!$C$3:$D$195,2,0)</f>
        <v>FORNECEDORES</v>
      </c>
      <c r="C152" s="83">
        <f t="shared" si="4"/>
        <v>7</v>
      </c>
      <c r="D152" s="50" t="s">
        <v>258</v>
      </c>
      <c r="E152" s="50" t="s">
        <v>410</v>
      </c>
      <c r="F152" s="51">
        <v>44039</v>
      </c>
      <c r="G152" s="50" t="s">
        <v>278</v>
      </c>
      <c r="H152" s="52">
        <v>100</v>
      </c>
      <c r="I152" s="86" t="s">
        <v>675</v>
      </c>
      <c r="J152" s="50" t="s">
        <v>409</v>
      </c>
      <c r="K152" s="50" t="s">
        <v>410</v>
      </c>
      <c r="L152" s="50" t="s">
        <v>359</v>
      </c>
      <c r="M152" s="52">
        <v>154666</v>
      </c>
      <c r="N152" s="50" t="s">
        <v>360</v>
      </c>
      <c r="O152" s="50" t="s">
        <v>372</v>
      </c>
      <c r="P152" s="55">
        <v>-8697.42</v>
      </c>
      <c r="Q152" s="52">
        <v>7</v>
      </c>
      <c r="R152" s="50" t="s">
        <v>847</v>
      </c>
      <c r="S152" s="52">
        <v>2020</v>
      </c>
      <c r="T152" s="50" t="s">
        <v>848</v>
      </c>
      <c r="U152" s="50" t="s">
        <v>263</v>
      </c>
      <c r="V152" s="50" t="s">
        <v>303</v>
      </c>
      <c r="W152" s="50" t="s">
        <v>344</v>
      </c>
      <c r="X152" s="52">
        <v>1</v>
      </c>
      <c r="Y152" s="52">
        <v>125481</v>
      </c>
      <c r="Z152" s="50" t="s">
        <v>266</v>
      </c>
      <c r="AA152" s="52">
        <v>1</v>
      </c>
      <c r="AB152" s="52">
        <v>0</v>
      </c>
      <c r="AC152" s="51">
        <v>44039</v>
      </c>
      <c r="AD152" s="51">
        <v>44039</v>
      </c>
      <c r="AE152" s="50" t="s">
        <v>670</v>
      </c>
      <c r="AF152" s="50" t="s">
        <v>668</v>
      </c>
    </row>
    <row r="153" spans="1:32" ht="17.25" customHeight="1">
      <c r="A153" s="57" t="str">
        <f t="shared" si="5"/>
        <v>MEDICAMENTOS C/ RESTRICAO</v>
      </c>
      <c r="B153" s="69" t="str">
        <f>VLOOKUP(A153,'De Para'!$C$3:$D$195,2,0)</f>
        <v>FORNECEDORES</v>
      </c>
      <c r="C153" s="83">
        <f t="shared" si="4"/>
        <v>7</v>
      </c>
      <c r="D153" s="50" t="s">
        <v>258</v>
      </c>
      <c r="E153" s="50" t="s">
        <v>410</v>
      </c>
      <c r="F153" s="51">
        <v>44039</v>
      </c>
      <c r="G153" s="50" t="s">
        <v>278</v>
      </c>
      <c r="H153" s="52">
        <v>100</v>
      </c>
      <c r="I153" s="86" t="s">
        <v>675</v>
      </c>
      <c r="J153" s="50" t="s">
        <v>409</v>
      </c>
      <c r="K153" s="50" t="s">
        <v>410</v>
      </c>
      <c r="L153" s="50" t="s">
        <v>341</v>
      </c>
      <c r="M153" s="52">
        <v>154667</v>
      </c>
      <c r="N153" s="50" t="s">
        <v>342</v>
      </c>
      <c r="O153" s="53" t="s">
        <v>372</v>
      </c>
      <c r="P153" s="55">
        <v>-792</v>
      </c>
      <c r="Q153" s="52">
        <v>7</v>
      </c>
      <c r="R153" s="50" t="s">
        <v>849</v>
      </c>
      <c r="S153" s="52">
        <v>2020</v>
      </c>
      <c r="T153" s="50" t="s">
        <v>850</v>
      </c>
      <c r="U153" s="50" t="s">
        <v>263</v>
      </c>
      <c r="V153" s="50" t="s">
        <v>303</v>
      </c>
      <c r="W153" s="50" t="s">
        <v>344</v>
      </c>
      <c r="X153" s="52">
        <v>1</v>
      </c>
      <c r="Y153" s="52">
        <v>125484</v>
      </c>
      <c r="Z153" s="50" t="s">
        <v>266</v>
      </c>
      <c r="AA153" s="52">
        <v>1</v>
      </c>
      <c r="AB153" s="52">
        <v>0</v>
      </c>
      <c r="AC153" s="51">
        <v>44039</v>
      </c>
      <c r="AD153" s="51">
        <v>44039</v>
      </c>
      <c r="AE153" s="50" t="s">
        <v>670</v>
      </c>
      <c r="AF153" s="50" t="s">
        <v>670</v>
      </c>
    </row>
    <row r="154" spans="1:32" ht="17.25" customHeight="1">
      <c r="A154" s="57" t="str">
        <f t="shared" si="5"/>
        <v>EST. MATERIAIS DE EXPEDIENTE C/ RESTRICAO</v>
      </c>
      <c r="B154" s="69" t="str">
        <f>VLOOKUP(A154,'De Para'!$C$3:$D$195,2,0)</f>
        <v>FORNECEDORES</v>
      </c>
      <c r="C154" s="83">
        <f t="shared" si="4"/>
        <v>7</v>
      </c>
      <c r="D154" s="50" t="s">
        <v>258</v>
      </c>
      <c r="E154" s="50" t="s">
        <v>410</v>
      </c>
      <c r="F154" s="51">
        <v>44039</v>
      </c>
      <c r="G154" s="50" t="s">
        <v>278</v>
      </c>
      <c r="H154" s="52">
        <v>100</v>
      </c>
      <c r="I154" s="86" t="s">
        <v>675</v>
      </c>
      <c r="J154" s="50" t="s">
        <v>409</v>
      </c>
      <c r="K154" s="50" t="s">
        <v>410</v>
      </c>
      <c r="L154" s="50" t="s">
        <v>470</v>
      </c>
      <c r="M154" s="52">
        <v>154668</v>
      </c>
      <c r="N154" s="50" t="s">
        <v>471</v>
      </c>
      <c r="O154" s="50" t="s">
        <v>542</v>
      </c>
      <c r="P154" s="55">
        <v>-9919</v>
      </c>
      <c r="Q154" s="52">
        <v>7</v>
      </c>
      <c r="R154" s="50" t="s">
        <v>851</v>
      </c>
      <c r="S154" s="52">
        <v>2020</v>
      </c>
      <c r="T154" s="50" t="s">
        <v>852</v>
      </c>
      <c r="U154" s="50" t="s">
        <v>263</v>
      </c>
      <c r="V154" s="50" t="s">
        <v>303</v>
      </c>
      <c r="W154" s="50" t="s">
        <v>351</v>
      </c>
      <c r="X154" s="52">
        <v>1</v>
      </c>
      <c r="Y154" s="52">
        <v>125488</v>
      </c>
      <c r="Z154" s="50" t="s">
        <v>266</v>
      </c>
      <c r="AA154" s="52">
        <v>1</v>
      </c>
      <c r="AB154" s="52">
        <v>0</v>
      </c>
      <c r="AC154" s="51">
        <v>44039</v>
      </c>
      <c r="AD154" s="51">
        <v>44039</v>
      </c>
      <c r="AE154" s="50" t="s">
        <v>670</v>
      </c>
      <c r="AF154" s="50" t="s">
        <v>668</v>
      </c>
    </row>
    <row r="155" spans="1:32" ht="17.25" customHeight="1">
      <c r="A155" s="57" t="str">
        <f t="shared" si="5"/>
        <v>RENDIMENTO SOBRE APLICAÇÃO FINANCEIRA</v>
      </c>
      <c r="B155" s="69" t="str">
        <f>VLOOKUP(A155,'De Para'!$C$3:$D$195,2,0)</f>
        <v>JUROS POR APLICAÇÕES</v>
      </c>
      <c r="C155" s="83">
        <f t="shared" si="4"/>
        <v>7</v>
      </c>
      <c r="D155" s="50" t="s">
        <v>258</v>
      </c>
      <c r="E155" s="50" t="s">
        <v>410</v>
      </c>
      <c r="F155" s="51">
        <v>44036</v>
      </c>
      <c r="G155" s="50" t="s">
        <v>621</v>
      </c>
      <c r="H155" s="52">
        <v>100</v>
      </c>
      <c r="I155" s="86" t="s">
        <v>675</v>
      </c>
      <c r="J155" s="50" t="s">
        <v>409</v>
      </c>
      <c r="K155" s="50" t="s">
        <v>410</v>
      </c>
      <c r="L155" s="50" t="s">
        <v>497</v>
      </c>
      <c r="M155" s="52">
        <v>154669</v>
      </c>
      <c r="N155" s="50" t="s">
        <v>498</v>
      </c>
      <c r="O155" s="50"/>
      <c r="P155" s="55">
        <v>0.09</v>
      </c>
      <c r="Q155" s="52">
        <v>7</v>
      </c>
      <c r="R155" s="50" t="s">
        <v>620</v>
      </c>
      <c r="S155" s="52">
        <v>2020</v>
      </c>
      <c r="T155" s="50" t="s">
        <v>623</v>
      </c>
      <c r="U155" s="50" t="s">
        <v>263</v>
      </c>
      <c r="V155" s="50" t="s">
        <v>276</v>
      </c>
      <c r="W155" s="50" t="s">
        <v>500</v>
      </c>
      <c r="X155" s="52">
        <v>1</v>
      </c>
      <c r="Y155" s="52"/>
      <c r="Z155" s="50" t="s">
        <v>266</v>
      </c>
      <c r="AA155" s="52">
        <v>1</v>
      </c>
      <c r="AB155" s="52">
        <v>1</v>
      </c>
      <c r="AC155" s="51">
        <v>44036</v>
      </c>
      <c r="AD155" s="51">
        <v>44039</v>
      </c>
      <c r="AE155" s="50" t="s">
        <v>670</v>
      </c>
      <c r="AF155" s="50" t="s">
        <v>670</v>
      </c>
    </row>
    <row r="156" spans="1:32" ht="17.25" customHeight="1">
      <c r="A156" s="57" t="str">
        <f t="shared" si="5"/>
        <v>APLICAÇÃO / RESGATE DE APLICAÇÃO</v>
      </c>
      <c r="B156" s="69" t="str">
        <f>VLOOKUP(A156,'De Para'!$C$3:$D$195,2,0)</f>
        <v>RECEBÍVEIS NAO CORRENTES</v>
      </c>
      <c r="C156" s="83">
        <f t="shared" si="4"/>
        <v>7</v>
      </c>
      <c r="D156" s="50" t="s">
        <v>258</v>
      </c>
      <c r="E156" s="50" t="s">
        <v>410</v>
      </c>
      <c r="F156" s="51">
        <v>44036</v>
      </c>
      <c r="G156" s="50" t="s">
        <v>259</v>
      </c>
      <c r="H156" s="52">
        <v>100</v>
      </c>
      <c r="I156" s="86" t="s">
        <v>690</v>
      </c>
      <c r="J156" s="50" t="s">
        <v>409</v>
      </c>
      <c r="K156" s="50" t="s">
        <v>410</v>
      </c>
      <c r="L156" s="50" t="s">
        <v>260</v>
      </c>
      <c r="M156" s="52">
        <v>154670</v>
      </c>
      <c r="N156" s="50" t="s">
        <v>261</v>
      </c>
      <c r="O156" s="50"/>
      <c r="P156" s="55">
        <v>-3286.91</v>
      </c>
      <c r="Q156" s="52">
        <v>7</v>
      </c>
      <c r="R156" s="50" t="s">
        <v>262</v>
      </c>
      <c r="S156" s="52">
        <v>2020</v>
      </c>
      <c r="T156" s="50" t="s">
        <v>271</v>
      </c>
      <c r="U156" s="50" t="s">
        <v>263</v>
      </c>
      <c r="V156" s="50" t="s">
        <v>264</v>
      </c>
      <c r="W156" s="50" t="s">
        <v>265</v>
      </c>
      <c r="X156" s="52">
        <v>1</v>
      </c>
      <c r="Y156" s="52"/>
      <c r="Z156" s="50" t="s">
        <v>266</v>
      </c>
      <c r="AA156" s="52">
        <v>1</v>
      </c>
      <c r="AB156" s="52">
        <v>1</v>
      </c>
      <c r="AC156" s="51">
        <v>44036</v>
      </c>
      <c r="AD156" s="51">
        <v>44039</v>
      </c>
      <c r="AE156" s="50" t="s">
        <v>671</v>
      </c>
      <c r="AF156" s="50" t="s">
        <v>670</v>
      </c>
    </row>
    <row r="157" spans="1:32" ht="17.25" customHeight="1">
      <c r="A157" s="57" t="str">
        <f t="shared" si="5"/>
        <v>APLICAÇÃO / RESGATE DE APLICAÇÃO</v>
      </c>
      <c r="B157" s="69" t="str">
        <f>VLOOKUP(A157,'De Para'!$C$3:$D$195,2,0)</f>
        <v>RECEBÍVEIS NAO CORRENTES</v>
      </c>
      <c r="C157" s="83">
        <f t="shared" si="4"/>
        <v>7</v>
      </c>
      <c r="D157" s="50" t="s">
        <v>258</v>
      </c>
      <c r="E157" s="50" t="s">
        <v>410</v>
      </c>
      <c r="F157" s="51">
        <v>44036</v>
      </c>
      <c r="G157" s="50" t="s">
        <v>624</v>
      </c>
      <c r="H157" s="52">
        <v>100</v>
      </c>
      <c r="I157" s="86" t="s">
        <v>675</v>
      </c>
      <c r="J157" s="50" t="s">
        <v>409</v>
      </c>
      <c r="K157" s="50" t="s">
        <v>410</v>
      </c>
      <c r="L157" s="50" t="s">
        <v>260</v>
      </c>
      <c r="M157" s="52">
        <v>154671</v>
      </c>
      <c r="N157" s="50" t="s">
        <v>261</v>
      </c>
      <c r="O157" s="53"/>
      <c r="P157" s="55">
        <v>3286.91</v>
      </c>
      <c r="Q157" s="52">
        <v>7</v>
      </c>
      <c r="R157" s="50" t="s">
        <v>262</v>
      </c>
      <c r="S157" s="52">
        <v>2020</v>
      </c>
      <c r="T157" s="50" t="s">
        <v>271</v>
      </c>
      <c r="U157" s="50" t="s">
        <v>263</v>
      </c>
      <c r="V157" s="50" t="s">
        <v>264</v>
      </c>
      <c r="W157" s="50" t="s">
        <v>265</v>
      </c>
      <c r="X157" s="52">
        <v>1</v>
      </c>
      <c r="Y157" s="52"/>
      <c r="Z157" s="50" t="s">
        <v>266</v>
      </c>
      <c r="AA157" s="52">
        <v>1</v>
      </c>
      <c r="AB157" s="52">
        <v>0</v>
      </c>
      <c r="AC157" s="51">
        <v>44036</v>
      </c>
      <c r="AD157" s="51">
        <v>44039</v>
      </c>
      <c r="AE157" s="50" t="s">
        <v>670</v>
      </c>
      <c r="AF157" s="50" t="s">
        <v>670</v>
      </c>
    </row>
    <row r="158" spans="1:32" ht="17.25" customHeight="1">
      <c r="A158" s="57" t="str">
        <f t="shared" si="5"/>
        <v>MATERIAIS HOSPITALARES C/ RESTRICAO</v>
      </c>
      <c r="B158" s="69" t="str">
        <f>VLOOKUP(A158,'De Para'!$C$3:$D$195,2,0)</f>
        <v>FORNECEDORES</v>
      </c>
      <c r="C158" s="83">
        <f t="shared" si="4"/>
        <v>7</v>
      </c>
      <c r="D158" s="50" t="s">
        <v>258</v>
      </c>
      <c r="E158" s="50" t="s">
        <v>410</v>
      </c>
      <c r="F158" s="51">
        <v>44039</v>
      </c>
      <c r="G158" s="50" t="s">
        <v>278</v>
      </c>
      <c r="H158" s="52">
        <v>100</v>
      </c>
      <c r="I158" s="86" t="s">
        <v>675</v>
      </c>
      <c r="J158" s="50" t="s">
        <v>409</v>
      </c>
      <c r="K158" s="50" t="s">
        <v>410</v>
      </c>
      <c r="L158" s="50" t="s">
        <v>359</v>
      </c>
      <c r="M158" s="52">
        <v>154850</v>
      </c>
      <c r="N158" s="50" t="s">
        <v>360</v>
      </c>
      <c r="O158" s="50" t="s">
        <v>536</v>
      </c>
      <c r="P158" s="55">
        <v>-2400.1999999999998</v>
      </c>
      <c r="Q158" s="52">
        <v>7</v>
      </c>
      <c r="R158" s="50" t="s">
        <v>853</v>
      </c>
      <c r="S158" s="52">
        <v>2020</v>
      </c>
      <c r="T158" s="50" t="s">
        <v>854</v>
      </c>
      <c r="U158" s="50" t="s">
        <v>263</v>
      </c>
      <c r="V158" s="50" t="s">
        <v>303</v>
      </c>
      <c r="W158" s="50" t="s">
        <v>344</v>
      </c>
      <c r="X158" s="52">
        <v>1</v>
      </c>
      <c r="Y158" s="52">
        <v>125675</v>
      </c>
      <c r="Z158" s="50" t="s">
        <v>266</v>
      </c>
      <c r="AA158" s="52">
        <v>1</v>
      </c>
      <c r="AB158" s="52">
        <v>0</v>
      </c>
      <c r="AC158" s="51">
        <v>44039</v>
      </c>
      <c r="AD158" s="51">
        <v>44040</v>
      </c>
      <c r="AE158" s="50" t="s">
        <v>670</v>
      </c>
      <c r="AF158" s="50" t="s">
        <v>670</v>
      </c>
    </row>
    <row r="159" spans="1:32" ht="17.25" customHeight="1">
      <c r="A159" s="57" t="str">
        <f t="shared" si="5"/>
        <v>MEDICAMENTOS C/ RESTRICAO</v>
      </c>
      <c r="B159" s="69" t="str">
        <f>VLOOKUP(A159,'De Para'!$C$3:$D$195,2,0)</f>
        <v>FORNECEDORES</v>
      </c>
      <c r="C159" s="83">
        <f t="shared" si="4"/>
        <v>7</v>
      </c>
      <c r="D159" s="50" t="s">
        <v>258</v>
      </c>
      <c r="E159" s="50" t="s">
        <v>410</v>
      </c>
      <c r="F159" s="51">
        <v>44040</v>
      </c>
      <c r="G159" s="50" t="s">
        <v>278</v>
      </c>
      <c r="H159" s="52">
        <v>100</v>
      </c>
      <c r="I159" s="86" t="s">
        <v>675</v>
      </c>
      <c r="J159" s="50" t="s">
        <v>409</v>
      </c>
      <c r="K159" s="50" t="s">
        <v>410</v>
      </c>
      <c r="L159" s="50" t="s">
        <v>341</v>
      </c>
      <c r="M159" s="52">
        <v>154956</v>
      </c>
      <c r="N159" s="50" t="s">
        <v>342</v>
      </c>
      <c r="O159" s="50" t="s">
        <v>386</v>
      </c>
      <c r="P159" s="55">
        <v>-728.35</v>
      </c>
      <c r="Q159" s="52">
        <v>7</v>
      </c>
      <c r="R159" s="50" t="s">
        <v>855</v>
      </c>
      <c r="S159" s="52">
        <v>2020</v>
      </c>
      <c r="T159" s="50" t="s">
        <v>856</v>
      </c>
      <c r="U159" s="50" t="s">
        <v>263</v>
      </c>
      <c r="V159" s="50" t="s">
        <v>303</v>
      </c>
      <c r="W159" s="50" t="s">
        <v>344</v>
      </c>
      <c r="X159" s="52">
        <v>1</v>
      </c>
      <c r="Y159" s="52">
        <v>125658</v>
      </c>
      <c r="Z159" s="50" t="s">
        <v>266</v>
      </c>
      <c r="AA159" s="52">
        <v>1</v>
      </c>
      <c r="AB159" s="52">
        <v>0</v>
      </c>
      <c r="AC159" s="51">
        <v>44040</v>
      </c>
      <c r="AD159" s="51">
        <v>44040</v>
      </c>
      <c r="AE159" s="50" t="s">
        <v>670</v>
      </c>
      <c r="AF159" s="50" t="s">
        <v>670</v>
      </c>
    </row>
    <row r="160" spans="1:32" ht="17.25" customHeight="1">
      <c r="A160" s="57" t="str">
        <f t="shared" si="5"/>
        <v>MATERIAIS HOSPITALARES C/ RESTRICAO</v>
      </c>
      <c r="B160" s="69" t="str">
        <f>VLOOKUP(A160,'De Para'!$C$3:$D$195,2,0)</f>
        <v>FORNECEDORES</v>
      </c>
      <c r="C160" s="83">
        <f t="shared" si="4"/>
        <v>7</v>
      </c>
      <c r="D160" s="50" t="s">
        <v>258</v>
      </c>
      <c r="E160" s="50" t="s">
        <v>410</v>
      </c>
      <c r="F160" s="51">
        <v>44040</v>
      </c>
      <c r="G160" s="50" t="s">
        <v>278</v>
      </c>
      <c r="H160" s="52">
        <v>100</v>
      </c>
      <c r="I160" s="86" t="s">
        <v>675</v>
      </c>
      <c r="J160" s="50" t="s">
        <v>409</v>
      </c>
      <c r="K160" s="50" t="s">
        <v>410</v>
      </c>
      <c r="L160" s="50" t="s">
        <v>359</v>
      </c>
      <c r="M160" s="52">
        <v>154957</v>
      </c>
      <c r="N160" s="50" t="s">
        <v>360</v>
      </c>
      <c r="O160" s="50" t="s">
        <v>442</v>
      </c>
      <c r="P160" s="55">
        <v>-5250</v>
      </c>
      <c r="Q160" s="52">
        <v>7</v>
      </c>
      <c r="R160" s="50" t="s">
        <v>857</v>
      </c>
      <c r="S160" s="52">
        <v>2020</v>
      </c>
      <c r="T160" s="50" t="s">
        <v>858</v>
      </c>
      <c r="U160" s="50" t="s">
        <v>263</v>
      </c>
      <c r="V160" s="50" t="s">
        <v>303</v>
      </c>
      <c r="W160" s="50" t="s">
        <v>344</v>
      </c>
      <c r="X160" s="52">
        <v>1</v>
      </c>
      <c r="Y160" s="52">
        <v>125659</v>
      </c>
      <c r="Z160" s="50" t="s">
        <v>266</v>
      </c>
      <c r="AA160" s="52">
        <v>1</v>
      </c>
      <c r="AB160" s="52">
        <v>0</v>
      </c>
      <c r="AC160" s="51">
        <v>44040</v>
      </c>
      <c r="AD160" s="51">
        <v>44040</v>
      </c>
      <c r="AE160" s="50" t="s">
        <v>670</v>
      </c>
      <c r="AF160" s="50" t="s">
        <v>670</v>
      </c>
    </row>
    <row r="161" spans="1:32" ht="17.25" customHeight="1">
      <c r="A161" s="57" t="str">
        <f t="shared" si="5"/>
        <v>MATERIAIS HOSPITALARES C/ RESTRICAO</v>
      </c>
      <c r="B161" s="69" t="str">
        <f>VLOOKUP(A161,'De Para'!$C$3:$D$195,2,0)</f>
        <v>FORNECEDORES</v>
      </c>
      <c r="C161" s="83">
        <f t="shared" si="4"/>
        <v>7</v>
      </c>
      <c r="D161" s="50" t="s">
        <v>258</v>
      </c>
      <c r="E161" s="50" t="s">
        <v>410</v>
      </c>
      <c r="F161" s="51">
        <v>44040</v>
      </c>
      <c r="G161" s="50" t="s">
        <v>278</v>
      </c>
      <c r="H161" s="52">
        <v>100</v>
      </c>
      <c r="I161" s="86" t="s">
        <v>675</v>
      </c>
      <c r="J161" s="50" t="s">
        <v>409</v>
      </c>
      <c r="K161" s="50" t="s">
        <v>410</v>
      </c>
      <c r="L161" s="50" t="s">
        <v>359</v>
      </c>
      <c r="M161" s="52">
        <v>154958</v>
      </c>
      <c r="N161" s="50" t="s">
        <v>360</v>
      </c>
      <c r="O161" s="50" t="s">
        <v>372</v>
      </c>
      <c r="P161" s="55">
        <v>-10986.18</v>
      </c>
      <c r="Q161" s="52">
        <v>7</v>
      </c>
      <c r="R161" s="50" t="s">
        <v>859</v>
      </c>
      <c r="S161" s="52">
        <v>2020</v>
      </c>
      <c r="T161" s="50" t="s">
        <v>860</v>
      </c>
      <c r="U161" s="50" t="s">
        <v>263</v>
      </c>
      <c r="V161" s="50" t="s">
        <v>303</v>
      </c>
      <c r="W161" s="50" t="s">
        <v>344</v>
      </c>
      <c r="X161" s="52">
        <v>1</v>
      </c>
      <c r="Y161" s="52">
        <v>125663</v>
      </c>
      <c r="Z161" s="50" t="s">
        <v>266</v>
      </c>
      <c r="AA161" s="52">
        <v>1</v>
      </c>
      <c r="AB161" s="52">
        <v>0</v>
      </c>
      <c r="AC161" s="51">
        <v>44040</v>
      </c>
      <c r="AD161" s="51">
        <v>44040</v>
      </c>
      <c r="AE161" s="50" t="s">
        <v>670</v>
      </c>
      <c r="AF161" s="50" t="s">
        <v>670</v>
      </c>
    </row>
    <row r="162" spans="1:32" ht="17.25" customHeight="1">
      <c r="A162" s="57" t="str">
        <f t="shared" si="5"/>
        <v>MATERIAIS HOSPITALARES C/ RESTRICAO</v>
      </c>
      <c r="B162" s="69" t="str">
        <f>VLOOKUP(A162,'De Para'!$C$3:$D$195,2,0)</f>
        <v>FORNECEDORES</v>
      </c>
      <c r="C162" s="83">
        <f t="shared" si="4"/>
        <v>7</v>
      </c>
      <c r="D162" s="50" t="s">
        <v>258</v>
      </c>
      <c r="E162" s="50" t="s">
        <v>410</v>
      </c>
      <c r="F162" s="51">
        <v>44040</v>
      </c>
      <c r="G162" s="50" t="s">
        <v>278</v>
      </c>
      <c r="H162" s="52">
        <v>100</v>
      </c>
      <c r="I162" s="86" t="s">
        <v>675</v>
      </c>
      <c r="J162" s="50" t="s">
        <v>409</v>
      </c>
      <c r="K162" s="50" t="s">
        <v>410</v>
      </c>
      <c r="L162" s="50" t="s">
        <v>359</v>
      </c>
      <c r="M162" s="52">
        <v>154959</v>
      </c>
      <c r="N162" s="50" t="s">
        <v>360</v>
      </c>
      <c r="O162" s="50" t="s">
        <v>461</v>
      </c>
      <c r="P162" s="55">
        <v>-3750</v>
      </c>
      <c r="Q162" s="52">
        <v>7</v>
      </c>
      <c r="R162" s="50" t="s">
        <v>861</v>
      </c>
      <c r="S162" s="52">
        <v>2020</v>
      </c>
      <c r="T162" s="50" t="s">
        <v>862</v>
      </c>
      <c r="U162" s="50" t="s">
        <v>263</v>
      </c>
      <c r="V162" s="50" t="s">
        <v>303</v>
      </c>
      <c r="W162" s="50" t="s">
        <v>344</v>
      </c>
      <c r="X162" s="52">
        <v>1</v>
      </c>
      <c r="Y162" s="52">
        <v>125666</v>
      </c>
      <c r="Z162" s="50" t="s">
        <v>266</v>
      </c>
      <c r="AA162" s="52">
        <v>1</v>
      </c>
      <c r="AB162" s="52">
        <v>0</v>
      </c>
      <c r="AC162" s="51">
        <v>44040</v>
      </c>
      <c r="AD162" s="51">
        <v>44040</v>
      </c>
      <c r="AE162" s="50" t="s">
        <v>670</v>
      </c>
      <c r="AF162" s="50" t="s">
        <v>668</v>
      </c>
    </row>
    <row r="163" spans="1:32" ht="17.25" customHeight="1">
      <c r="A163" s="57" t="str">
        <f t="shared" si="5"/>
        <v>ALUGUEL DE VEÍCULOS</v>
      </c>
      <c r="B163" s="69" t="str">
        <f>VLOOKUP(A163,'De Para'!$C$3:$D$195,2,0)</f>
        <v>FORNECEDORES</v>
      </c>
      <c r="C163" s="83">
        <f t="shared" si="4"/>
        <v>7</v>
      </c>
      <c r="D163" s="50" t="s">
        <v>258</v>
      </c>
      <c r="E163" s="50" t="s">
        <v>410</v>
      </c>
      <c r="F163" s="51">
        <v>44040</v>
      </c>
      <c r="G163" s="50" t="s">
        <v>278</v>
      </c>
      <c r="H163" s="52">
        <v>100</v>
      </c>
      <c r="I163" s="86" t="s">
        <v>675</v>
      </c>
      <c r="J163" s="50" t="s">
        <v>409</v>
      </c>
      <c r="K163" s="50" t="s">
        <v>410</v>
      </c>
      <c r="L163" s="50" t="s">
        <v>586</v>
      </c>
      <c r="M163" s="52">
        <v>154960</v>
      </c>
      <c r="N163" s="50" t="s">
        <v>587</v>
      </c>
      <c r="O163" s="50" t="s">
        <v>590</v>
      </c>
      <c r="P163" s="55">
        <v>-2100</v>
      </c>
      <c r="Q163" s="52">
        <v>7</v>
      </c>
      <c r="R163" s="50" t="s">
        <v>863</v>
      </c>
      <c r="S163" s="52">
        <v>2020</v>
      </c>
      <c r="T163" s="50" t="s">
        <v>864</v>
      </c>
      <c r="U163" s="50" t="s">
        <v>263</v>
      </c>
      <c r="V163" s="50" t="s">
        <v>329</v>
      </c>
      <c r="W163" s="50" t="s">
        <v>330</v>
      </c>
      <c r="X163" s="52">
        <v>1</v>
      </c>
      <c r="Y163" s="52">
        <v>125680</v>
      </c>
      <c r="Z163" s="50" t="s">
        <v>266</v>
      </c>
      <c r="AA163" s="52">
        <v>1</v>
      </c>
      <c r="AB163" s="52">
        <v>0</v>
      </c>
      <c r="AC163" s="51">
        <v>44040</v>
      </c>
      <c r="AD163" s="51">
        <v>44040</v>
      </c>
      <c r="AE163" s="50" t="s">
        <v>670</v>
      </c>
      <c r="AF163" s="50" t="s">
        <v>670</v>
      </c>
    </row>
    <row r="164" spans="1:32" ht="17.25" customHeight="1">
      <c r="A164" s="57" t="str">
        <f t="shared" si="5"/>
        <v>MATERIAIS HOSPITALARES C/ RESTRICAO</v>
      </c>
      <c r="B164" s="69" t="str">
        <f>VLOOKUP(A164,'De Para'!$C$3:$D$195,2,0)</f>
        <v>FORNECEDORES</v>
      </c>
      <c r="C164" s="83">
        <f t="shared" si="4"/>
        <v>7</v>
      </c>
      <c r="D164" s="50" t="s">
        <v>258</v>
      </c>
      <c r="E164" s="50" t="s">
        <v>410</v>
      </c>
      <c r="F164" s="51">
        <v>44040</v>
      </c>
      <c r="G164" s="50" t="s">
        <v>278</v>
      </c>
      <c r="H164" s="52">
        <v>100</v>
      </c>
      <c r="I164" s="86" t="s">
        <v>675</v>
      </c>
      <c r="J164" s="50" t="s">
        <v>409</v>
      </c>
      <c r="K164" s="50" t="s">
        <v>410</v>
      </c>
      <c r="L164" s="50" t="s">
        <v>359</v>
      </c>
      <c r="M164" s="52">
        <v>154961</v>
      </c>
      <c r="N164" s="50" t="s">
        <v>360</v>
      </c>
      <c r="O164" s="53" t="s">
        <v>387</v>
      </c>
      <c r="P164" s="78">
        <v>-11917.9</v>
      </c>
      <c r="Q164" s="52">
        <v>7</v>
      </c>
      <c r="R164" s="50" t="s">
        <v>865</v>
      </c>
      <c r="S164" s="52">
        <v>2020</v>
      </c>
      <c r="T164" s="50" t="s">
        <v>866</v>
      </c>
      <c r="U164" s="50" t="s">
        <v>263</v>
      </c>
      <c r="V164" s="50" t="s">
        <v>303</v>
      </c>
      <c r="W164" s="50" t="s">
        <v>344</v>
      </c>
      <c r="X164" s="52">
        <v>1</v>
      </c>
      <c r="Y164" s="52">
        <v>125683</v>
      </c>
      <c r="Z164" s="50" t="s">
        <v>266</v>
      </c>
      <c r="AA164" s="52">
        <v>1</v>
      </c>
      <c r="AB164" s="52">
        <v>0</v>
      </c>
      <c r="AC164" s="51">
        <v>44040</v>
      </c>
      <c r="AD164" s="51">
        <v>44040</v>
      </c>
      <c r="AE164" s="50" t="s">
        <v>670</v>
      </c>
      <c r="AF164" s="50" t="s">
        <v>668</v>
      </c>
    </row>
    <row r="165" spans="1:32" ht="17.25" customHeight="1">
      <c r="A165" s="57" t="str">
        <f t="shared" si="5"/>
        <v>MATERIAIS HOSPITALARES C/ RESTRICAO</v>
      </c>
      <c r="B165" s="69" t="str">
        <f>VLOOKUP(A165,'De Para'!$C$3:$D$195,2,0)</f>
        <v>FORNECEDORES</v>
      </c>
      <c r="C165" s="83">
        <f t="shared" si="4"/>
        <v>7</v>
      </c>
      <c r="D165" s="50" t="s">
        <v>258</v>
      </c>
      <c r="E165" s="50" t="s">
        <v>410</v>
      </c>
      <c r="F165" s="51">
        <v>44040</v>
      </c>
      <c r="G165" s="50" t="s">
        <v>278</v>
      </c>
      <c r="H165" s="52">
        <v>100</v>
      </c>
      <c r="I165" s="86" t="s">
        <v>675</v>
      </c>
      <c r="J165" s="50" t="s">
        <v>409</v>
      </c>
      <c r="K165" s="50" t="s">
        <v>410</v>
      </c>
      <c r="L165" s="50" t="s">
        <v>359</v>
      </c>
      <c r="M165" s="52">
        <v>154962</v>
      </c>
      <c r="N165" s="50" t="s">
        <v>360</v>
      </c>
      <c r="O165" s="53" t="s">
        <v>442</v>
      </c>
      <c r="P165" s="55">
        <v>-1411</v>
      </c>
      <c r="Q165" s="52">
        <v>7</v>
      </c>
      <c r="R165" s="50" t="s">
        <v>867</v>
      </c>
      <c r="S165" s="52">
        <v>2020</v>
      </c>
      <c r="T165" s="50" t="s">
        <v>868</v>
      </c>
      <c r="U165" s="50" t="s">
        <v>263</v>
      </c>
      <c r="V165" s="50" t="s">
        <v>303</v>
      </c>
      <c r="W165" s="50" t="s">
        <v>344</v>
      </c>
      <c r="X165" s="52">
        <v>1</v>
      </c>
      <c r="Y165" s="52">
        <v>125685</v>
      </c>
      <c r="Z165" s="50" t="s">
        <v>266</v>
      </c>
      <c r="AA165" s="52">
        <v>1</v>
      </c>
      <c r="AB165" s="52">
        <v>0</v>
      </c>
      <c r="AC165" s="51">
        <v>44040</v>
      </c>
      <c r="AD165" s="51">
        <v>44040</v>
      </c>
      <c r="AE165" s="50" t="s">
        <v>670</v>
      </c>
      <c r="AF165" s="50" t="s">
        <v>670</v>
      </c>
    </row>
    <row r="166" spans="1:32" ht="17.25" customHeight="1">
      <c r="A166" s="57" t="str">
        <f t="shared" si="5"/>
        <v>MEDICAMENTOS C/ RESTRICAO</v>
      </c>
      <c r="B166" s="69" t="str">
        <f>VLOOKUP(A166,'De Para'!$C$3:$D$195,2,0)</f>
        <v>FORNECEDORES</v>
      </c>
      <c r="C166" s="83">
        <f t="shared" si="4"/>
        <v>7</v>
      </c>
      <c r="D166" s="50" t="s">
        <v>258</v>
      </c>
      <c r="E166" s="50" t="s">
        <v>410</v>
      </c>
      <c r="F166" s="51">
        <v>44040</v>
      </c>
      <c r="G166" s="50" t="s">
        <v>278</v>
      </c>
      <c r="H166" s="52">
        <v>100</v>
      </c>
      <c r="I166" s="86" t="s">
        <v>675</v>
      </c>
      <c r="J166" s="50" t="s">
        <v>409</v>
      </c>
      <c r="K166" s="50" t="s">
        <v>410</v>
      </c>
      <c r="L166" s="50" t="s">
        <v>341</v>
      </c>
      <c r="M166" s="52">
        <v>154963</v>
      </c>
      <c r="N166" s="50" t="s">
        <v>342</v>
      </c>
      <c r="O166" s="53" t="s">
        <v>387</v>
      </c>
      <c r="P166" s="55">
        <v>-19600</v>
      </c>
      <c r="Q166" s="52">
        <v>7</v>
      </c>
      <c r="R166" s="50" t="s">
        <v>869</v>
      </c>
      <c r="S166" s="52">
        <v>2020</v>
      </c>
      <c r="T166" s="50" t="s">
        <v>870</v>
      </c>
      <c r="U166" s="50" t="s">
        <v>263</v>
      </c>
      <c r="V166" s="50" t="s">
        <v>303</v>
      </c>
      <c r="W166" s="50" t="s">
        <v>344</v>
      </c>
      <c r="X166" s="52">
        <v>1</v>
      </c>
      <c r="Y166" s="52">
        <v>125690</v>
      </c>
      <c r="Z166" s="50" t="s">
        <v>266</v>
      </c>
      <c r="AA166" s="52">
        <v>1</v>
      </c>
      <c r="AB166" s="52">
        <v>0</v>
      </c>
      <c r="AC166" s="51">
        <v>44040</v>
      </c>
      <c r="AD166" s="51">
        <v>44040</v>
      </c>
      <c r="AE166" s="50" t="s">
        <v>670</v>
      </c>
      <c r="AF166" s="50" t="s">
        <v>668</v>
      </c>
    </row>
    <row r="167" spans="1:32" ht="17.25" customHeight="1">
      <c r="A167" s="57" t="str">
        <f t="shared" si="5"/>
        <v>MATERIAIS HOSPITALARES C/ RESTRICAO</v>
      </c>
      <c r="B167" s="69" t="str">
        <f>VLOOKUP(A167,'De Para'!$C$3:$D$195,2,0)</f>
        <v>FORNECEDORES</v>
      </c>
      <c r="C167" s="83">
        <f t="shared" si="4"/>
        <v>7</v>
      </c>
      <c r="D167" s="50" t="s">
        <v>258</v>
      </c>
      <c r="E167" s="50" t="s">
        <v>410</v>
      </c>
      <c r="F167" s="51">
        <v>44040</v>
      </c>
      <c r="G167" s="50" t="s">
        <v>278</v>
      </c>
      <c r="H167" s="52">
        <v>100</v>
      </c>
      <c r="I167" s="86" t="s">
        <v>675</v>
      </c>
      <c r="J167" s="50" t="s">
        <v>409</v>
      </c>
      <c r="K167" s="50" t="s">
        <v>410</v>
      </c>
      <c r="L167" s="50" t="s">
        <v>359</v>
      </c>
      <c r="M167" s="52">
        <v>154964</v>
      </c>
      <c r="N167" s="50" t="s">
        <v>360</v>
      </c>
      <c r="O167" s="50" t="s">
        <v>385</v>
      </c>
      <c r="P167" s="55">
        <v>-437.5</v>
      </c>
      <c r="Q167" s="52">
        <v>7</v>
      </c>
      <c r="R167" s="50" t="s">
        <v>871</v>
      </c>
      <c r="S167" s="52">
        <v>2020</v>
      </c>
      <c r="T167" s="50" t="s">
        <v>872</v>
      </c>
      <c r="U167" s="50" t="s">
        <v>263</v>
      </c>
      <c r="V167" s="50" t="s">
        <v>303</v>
      </c>
      <c r="W167" s="50" t="s">
        <v>344</v>
      </c>
      <c r="X167" s="52">
        <v>1</v>
      </c>
      <c r="Y167" s="52">
        <v>125777</v>
      </c>
      <c r="Z167" s="50" t="s">
        <v>266</v>
      </c>
      <c r="AA167" s="52">
        <v>1</v>
      </c>
      <c r="AB167" s="52">
        <v>0</v>
      </c>
      <c r="AC167" s="51">
        <v>44040</v>
      </c>
      <c r="AD167" s="51">
        <v>44040</v>
      </c>
      <c r="AE167" s="50" t="s">
        <v>670</v>
      </c>
      <c r="AF167" s="50" t="s">
        <v>670</v>
      </c>
    </row>
    <row r="168" spans="1:32" ht="17.25" customHeight="1">
      <c r="A168" s="57" t="str">
        <f t="shared" si="5"/>
        <v>TARIFAS BANCÁRIAS</v>
      </c>
      <c r="B168" s="69" t="str">
        <f>VLOOKUP(A168,'De Para'!$C$3:$D$195,2,0)</f>
        <v>PAGAMENTO DE IMPOSTOS E TAXAS</v>
      </c>
      <c r="C168" s="83">
        <f t="shared" si="4"/>
        <v>7</v>
      </c>
      <c r="D168" s="50" t="s">
        <v>258</v>
      </c>
      <c r="E168" s="50" t="s">
        <v>410</v>
      </c>
      <c r="F168" s="51">
        <v>44039</v>
      </c>
      <c r="G168" s="50" t="s">
        <v>378</v>
      </c>
      <c r="H168" s="52">
        <v>100</v>
      </c>
      <c r="I168" s="86" t="s">
        <v>675</v>
      </c>
      <c r="J168" s="50" t="s">
        <v>409</v>
      </c>
      <c r="K168" s="50" t="s">
        <v>410</v>
      </c>
      <c r="L168" s="50" t="s">
        <v>548</v>
      </c>
      <c r="M168" s="52">
        <v>154966</v>
      </c>
      <c r="N168" s="50" t="s">
        <v>549</v>
      </c>
      <c r="O168" s="50"/>
      <c r="P168" s="55">
        <v>-15.9</v>
      </c>
      <c r="Q168" s="52">
        <v>7</v>
      </c>
      <c r="R168" s="50" t="s">
        <v>275</v>
      </c>
      <c r="S168" s="52">
        <v>2020</v>
      </c>
      <c r="T168" s="50" t="s">
        <v>566</v>
      </c>
      <c r="U168" s="50" t="s">
        <v>263</v>
      </c>
      <c r="V168" s="50" t="s">
        <v>276</v>
      </c>
      <c r="W168" s="50" t="s">
        <v>429</v>
      </c>
      <c r="X168" s="52">
        <v>1</v>
      </c>
      <c r="Y168" s="52"/>
      <c r="Z168" s="50" t="s">
        <v>266</v>
      </c>
      <c r="AA168" s="52">
        <v>1</v>
      </c>
      <c r="AB168" s="52">
        <v>1</v>
      </c>
      <c r="AC168" s="51">
        <v>44039</v>
      </c>
      <c r="AD168" s="51">
        <v>44040</v>
      </c>
      <c r="AE168" s="50" t="s">
        <v>670</v>
      </c>
      <c r="AF168" s="50" t="s">
        <v>670</v>
      </c>
    </row>
    <row r="169" spans="1:32" ht="17.25" customHeight="1">
      <c r="A169" s="57" t="str">
        <f t="shared" si="5"/>
        <v>RENDIMENTO SOBRE APLICAÇÃO FINANCEIRA</v>
      </c>
      <c r="B169" s="69" t="str">
        <f>VLOOKUP(A169,'De Para'!$C$3:$D$195,2,0)</f>
        <v>JUROS POR APLICAÇÕES</v>
      </c>
      <c r="C169" s="83">
        <f t="shared" si="4"/>
        <v>7</v>
      </c>
      <c r="D169" s="50" t="s">
        <v>258</v>
      </c>
      <c r="E169" s="50" t="s">
        <v>410</v>
      </c>
      <c r="F169" s="51">
        <v>44039</v>
      </c>
      <c r="G169" s="50" t="s">
        <v>621</v>
      </c>
      <c r="H169" s="52">
        <v>100</v>
      </c>
      <c r="I169" s="86" t="s">
        <v>675</v>
      </c>
      <c r="J169" s="50" t="s">
        <v>409</v>
      </c>
      <c r="K169" s="50" t="s">
        <v>410</v>
      </c>
      <c r="L169" s="50" t="s">
        <v>497</v>
      </c>
      <c r="M169" s="52">
        <v>154970</v>
      </c>
      <c r="N169" s="50" t="s">
        <v>498</v>
      </c>
      <c r="O169" s="50"/>
      <c r="P169" s="55">
        <v>48.9</v>
      </c>
      <c r="Q169" s="52">
        <v>7</v>
      </c>
      <c r="R169" s="50" t="s">
        <v>620</v>
      </c>
      <c r="S169" s="52">
        <v>2020</v>
      </c>
      <c r="T169" s="50" t="s">
        <v>623</v>
      </c>
      <c r="U169" s="50" t="s">
        <v>263</v>
      </c>
      <c r="V169" s="50" t="s">
        <v>276</v>
      </c>
      <c r="W169" s="50" t="s">
        <v>500</v>
      </c>
      <c r="X169" s="52">
        <v>1</v>
      </c>
      <c r="Y169" s="52"/>
      <c r="Z169" s="50" t="s">
        <v>266</v>
      </c>
      <c r="AA169" s="52">
        <v>1</v>
      </c>
      <c r="AB169" s="52">
        <v>1</v>
      </c>
      <c r="AC169" s="51">
        <v>44039</v>
      </c>
      <c r="AD169" s="51">
        <v>44040</v>
      </c>
      <c r="AE169" s="50" t="s">
        <v>670</v>
      </c>
      <c r="AF169" s="50" t="s">
        <v>670</v>
      </c>
    </row>
    <row r="170" spans="1:32" ht="17.25" customHeight="1">
      <c r="A170" s="57" t="str">
        <f t="shared" si="5"/>
        <v>APLICAÇÃO / RESGATE DE APLICAÇÃO</v>
      </c>
      <c r="B170" s="69" t="str">
        <f>VLOOKUP(A170,'De Para'!$C$3:$D$195,2,0)</f>
        <v>RECEBÍVEIS NAO CORRENTES</v>
      </c>
      <c r="C170" s="83">
        <f t="shared" si="4"/>
        <v>7</v>
      </c>
      <c r="D170" s="50" t="s">
        <v>258</v>
      </c>
      <c r="E170" s="50" t="s">
        <v>410</v>
      </c>
      <c r="F170" s="51">
        <v>44039</v>
      </c>
      <c r="G170" s="50" t="s">
        <v>259</v>
      </c>
      <c r="H170" s="52">
        <v>100</v>
      </c>
      <c r="I170" s="86" t="s">
        <v>690</v>
      </c>
      <c r="J170" s="50" t="s">
        <v>409</v>
      </c>
      <c r="K170" s="50" t="s">
        <v>410</v>
      </c>
      <c r="L170" s="50" t="s">
        <v>260</v>
      </c>
      <c r="M170" s="52">
        <v>154972</v>
      </c>
      <c r="N170" s="50" t="s">
        <v>261</v>
      </c>
      <c r="O170" s="53"/>
      <c r="P170" s="55">
        <v>-226965.72</v>
      </c>
      <c r="Q170" s="52">
        <v>7</v>
      </c>
      <c r="R170" s="50" t="s">
        <v>262</v>
      </c>
      <c r="S170" s="52">
        <v>2020</v>
      </c>
      <c r="T170" s="50" t="s">
        <v>271</v>
      </c>
      <c r="U170" s="50" t="s">
        <v>263</v>
      </c>
      <c r="V170" s="50" t="s">
        <v>264</v>
      </c>
      <c r="W170" s="50" t="s">
        <v>265</v>
      </c>
      <c r="X170" s="52">
        <v>1</v>
      </c>
      <c r="Y170" s="52"/>
      <c r="Z170" s="50" t="s">
        <v>266</v>
      </c>
      <c r="AA170" s="52">
        <v>1</v>
      </c>
      <c r="AB170" s="52">
        <v>1</v>
      </c>
      <c r="AC170" s="51">
        <v>44039</v>
      </c>
      <c r="AD170" s="51">
        <v>44040</v>
      </c>
      <c r="AE170" s="50" t="s">
        <v>671</v>
      </c>
      <c r="AF170" s="50" t="s">
        <v>670</v>
      </c>
    </row>
    <row r="171" spans="1:32" ht="17.25" customHeight="1">
      <c r="A171" s="57" t="str">
        <f t="shared" si="5"/>
        <v>APLICAÇÃO / RESGATE DE APLICAÇÃO</v>
      </c>
      <c r="B171" s="69" t="str">
        <f>VLOOKUP(A171,'De Para'!$C$3:$D$195,2,0)</f>
        <v>RECEBÍVEIS NAO CORRENTES</v>
      </c>
      <c r="C171" s="83">
        <f t="shared" si="4"/>
        <v>7</v>
      </c>
      <c r="D171" s="50" t="s">
        <v>258</v>
      </c>
      <c r="E171" s="50" t="s">
        <v>410</v>
      </c>
      <c r="F171" s="51">
        <v>44039</v>
      </c>
      <c r="G171" s="50" t="s">
        <v>624</v>
      </c>
      <c r="H171" s="52">
        <v>100</v>
      </c>
      <c r="I171" s="86" t="s">
        <v>675</v>
      </c>
      <c r="J171" s="50" t="s">
        <v>409</v>
      </c>
      <c r="K171" s="50" t="s">
        <v>410</v>
      </c>
      <c r="L171" s="50" t="s">
        <v>260</v>
      </c>
      <c r="M171" s="52">
        <v>154975</v>
      </c>
      <c r="N171" s="50" t="s">
        <v>261</v>
      </c>
      <c r="O171" s="50"/>
      <c r="P171" s="55">
        <v>226965.72</v>
      </c>
      <c r="Q171" s="52">
        <v>7</v>
      </c>
      <c r="R171" s="50" t="s">
        <v>262</v>
      </c>
      <c r="S171" s="52">
        <v>2020</v>
      </c>
      <c r="T171" s="50" t="s">
        <v>271</v>
      </c>
      <c r="U171" s="50" t="s">
        <v>263</v>
      </c>
      <c r="V171" s="50" t="s">
        <v>264</v>
      </c>
      <c r="W171" s="50" t="s">
        <v>265</v>
      </c>
      <c r="X171" s="52">
        <v>1</v>
      </c>
      <c r="Y171" s="52"/>
      <c r="Z171" s="50" t="s">
        <v>266</v>
      </c>
      <c r="AA171" s="52">
        <v>1</v>
      </c>
      <c r="AB171" s="52">
        <v>0</v>
      </c>
      <c r="AC171" s="51">
        <v>44039</v>
      </c>
      <c r="AD171" s="51">
        <v>44040</v>
      </c>
      <c r="AE171" s="50" t="s">
        <v>670</v>
      </c>
      <c r="AF171" s="50" t="s">
        <v>670</v>
      </c>
    </row>
    <row r="172" spans="1:32" ht="17.25" customHeight="1">
      <c r="A172" s="57" t="str">
        <f t="shared" si="5"/>
        <v>TARIFAS BANCÁRIAS</v>
      </c>
      <c r="B172" s="69" t="str">
        <f>VLOOKUP(A172,'De Para'!$C$3:$D$195,2,0)</f>
        <v>PAGAMENTO DE IMPOSTOS E TAXAS</v>
      </c>
      <c r="C172" s="83">
        <f t="shared" si="4"/>
        <v>7</v>
      </c>
      <c r="D172" s="50" t="s">
        <v>258</v>
      </c>
      <c r="E172" s="50" t="s">
        <v>410</v>
      </c>
      <c r="F172" s="51">
        <v>44040</v>
      </c>
      <c r="G172" s="50" t="s">
        <v>378</v>
      </c>
      <c r="H172" s="52">
        <v>100</v>
      </c>
      <c r="I172" s="86" t="s">
        <v>675</v>
      </c>
      <c r="J172" s="50" t="s">
        <v>409</v>
      </c>
      <c r="K172" s="50" t="s">
        <v>410</v>
      </c>
      <c r="L172" s="50" t="s">
        <v>548</v>
      </c>
      <c r="M172" s="52">
        <v>155152</v>
      </c>
      <c r="N172" s="50" t="s">
        <v>549</v>
      </c>
      <c r="O172" s="50"/>
      <c r="P172" s="55">
        <v>-5.3</v>
      </c>
      <c r="Q172" s="52">
        <v>7</v>
      </c>
      <c r="R172" s="50" t="s">
        <v>275</v>
      </c>
      <c r="S172" s="52">
        <v>2020</v>
      </c>
      <c r="T172" s="50" t="s">
        <v>566</v>
      </c>
      <c r="U172" s="50" t="s">
        <v>263</v>
      </c>
      <c r="V172" s="50" t="s">
        <v>276</v>
      </c>
      <c r="W172" s="50" t="s">
        <v>429</v>
      </c>
      <c r="X172" s="52">
        <v>1</v>
      </c>
      <c r="Y172" s="52"/>
      <c r="Z172" s="50" t="s">
        <v>266</v>
      </c>
      <c r="AA172" s="52">
        <v>1</v>
      </c>
      <c r="AB172" s="52">
        <v>1</v>
      </c>
      <c r="AC172" s="51">
        <v>44040</v>
      </c>
      <c r="AD172" s="51">
        <v>44041</v>
      </c>
      <c r="AE172" s="50" t="s">
        <v>670</v>
      </c>
      <c r="AF172" s="50" t="s">
        <v>670</v>
      </c>
    </row>
    <row r="173" spans="1:32" ht="17.25" customHeight="1">
      <c r="A173" s="57" t="str">
        <f t="shared" si="5"/>
        <v>RENDIMENTO SOBRE APLICAÇÃO FINANCEIRA</v>
      </c>
      <c r="B173" s="69" t="str">
        <f>VLOOKUP(A173,'De Para'!$C$3:$D$195,2,0)</f>
        <v>JUROS POR APLICAÇÕES</v>
      </c>
      <c r="C173" s="83">
        <f t="shared" si="4"/>
        <v>7</v>
      </c>
      <c r="D173" s="50" t="s">
        <v>258</v>
      </c>
      <c r="E173" s="50" t="s">
        <v>410</v>
      </c>
      <c r="F173" s="51">
        <v>44040</v>
      </c>
      <c r="G173" s="50" t="s">
        <v>621</v>
      </c>
      <c r="H173" s="52">
        <v>100</v>
      </c>
      <c r="I173" s="86" t="s">
        <v>675</v>
      </c>
      <c r="J173" s="50" t="s">
        <v>409</v>
      </c>
      <c r="K173" s="50" t="s">
        <v>410</v>
      </c>
      <c r="L173" s="50" t="s">
        <v>497</v>
      </c>
      <c r="M173" s="52">
        <v>155154</v>
      </c>
      <c r="N173" s="50" t="s">
        <v>498</v>
      </c>
      <c r="O173" s="50"/>
      <c r="P173" s="55">
        <v>12.88</v>
      </c>
      <c r="Q173" s="52">
        <v>7</v>
      </c>
      <c r="R173" s="50" t="s">
        <v>620</v>
      </c>
      <c r="S173" s="52">
        <v>2020</v>
      </c>
      <c r="T173" s="50" t="s">
        <v>623</v>
      </c>
      <c r="U173" s="50" t="s">
        <v>263</v>
      </c>
      <c r="V173" s="50" t="s">
        <v>276</v>
      </c>
      <c r="W173" s="50" t="s">
        <v>500</v>
      </c>
      <c r="X173" s="52">
        <v>1</v>
      </c>
      <c r="Y173" s="52"/>
      <c r="Z173" s="50" t="s">
        <v>266</v>
      </c>
      <c r="AA173" s="52">
        <v>1</v>
      </c>
      <c r="AB173" s="52">
        <v>1</v>
      </c>
      <c r="AC173" s="51">
        <v>44040</v>
      </c>
      <c r="AD173" s="51">
        <v>44041</v>
      </c>
      <c r="AE173" s="50" t="s">
        <v>670</v>
      </c>
      <c r="AF173" s="50" t="s">
        <v>670</v>
      </c>
    </row>
    <row r="174" spans="1:32" ht="17.25" customHeight="1">
      <c r="A174" s="57" t="str">
        <f t="shared" si="5"/>
        <v>APLICAÇÃO / RESGATE DE APLICAÇÃO</v>
      </c>
      <c r="B174" s="69" t="str">
        <f>VLOOKUP(A174,'De Para'!$C$3:$D$195,2,0)</f>
        <v>RECEBÍVEIS NAO CORRENTES</v>
      </c>
      <c r="C174" s="83">
        <f t="shared" si="4"/>
        <v>7</v>
      </c>
      <c r="D174" s="50" t="s">
        <v>258</v>
      </c>
      <c r="E174" s="50" t="s">
        <v>410</v>
      </c>
      <c r="F174" s="51">
        <v>44040</v>
      </c>
      <c r="G174" s="50" t="s">
        <v>259</v>
      </c>
      <c r="H174" s="52">
        <v>100</v>
      </c>
      <c r="I174" s="86" t="s">
        <v>690</v>
      </c>
      <c r="J174" s="50" t="s">
        <v>409</v>
      </c>
      <c r="K174" s="50" t="s">
        <v>410</v>
      </c>
      <c r="L174" s="50" t="s">
        <v>260</v>
      </c>
      <c r="M174" s="52">
        <v>155155</v>
      </c>
      <c r="N174" s="50" t="s">
        <v>261</v>
      </c>
      <c r="O174" s="50"/>
      <c r="P174" s="55">
        <v>-57122.91</v>
      </c>
      <c r="Q174" s="52">
        <v>7</v>
      </c>
      <c r="R174" s="50" t="s">
        <v>262</v>
      </c>
      <c r="S174" s="52">
        <v>2020</v>
      </c>
      <c r="T174" s="50" t="s">
        <v>271</v>
      </c>
      <c r="U174" s="50" t="s">
        <v>263</v>
      </c>
      <c r="V174" s="50" t="s">
        <v>264</v>
      </c>
      <c r="W174" s="50" t="s">
        <v>265</v>
      </c>
      <c r="X174" s="52">
        <v>1</v>
      </c>
      <c r="Y174" s="52"/>
      <c r="Z174" s="50" t="s">
        <v>266</v>
      </c>
      <c r="AA174" s="52">
        <v>1</v>
      </c>
      <c r="AB174" s="52">
        <v>1</v>
      </c>
      <c r="AC174" s="51">
        <v>44040</v>
      </c>
      <c r="AD174" s="51">
        <v>44041</v>
      </c>
      <c r="AE174" s="50" t="s">
        <v>671</v>
      </c>
      <c r="AF174" s="50" t="s">
        <v>670</v>
      </c>
    </row>
    <row r="175" spans="1:32" ht="17.25" customHeight="1">
      <c r="A175" s="57" t="str">
        <f t="shared" si="5"/>
        <v>APLICAÇÃO / RESGATE DE APLICAÇÃO</v>
      </c>
      <c r="B175" s="69" t="str">
        <f>VLOOKUP(A175,'De Para'!$C$3:$D$195,2,0)</f>
        <v>RECEBÍVEIS NAO CORRENTES</v>
      </c>
      <c r="C175" s="83">
        <f t="shared" si="4"/>
        <v>7</v>
      </c>
      <c r="D175" s="50" t="s">
        <v>258</v>
      </c>
      <c r="E175" s="50" t="s">
        <v>410</v>
      </c>
      <c r="F175" s="51">
        <v>44040</v>
      </c>
      <c r="G175" s="50" t="s">
        <v>624</v>
      </c>
      <c r="H175" s="52">
        <v>100</v>
      </c>
      <c r="I175" s="86" t="s">
        <v>675</v>
      </c>
      <c r="J175" s="50" t="s">
        <v>409</v>
      </c>
      <c r="K175" s="50" t="s">
        <v>410</v>
      </c>
      <c r="L175" s="50" t="s">
        <v>260</v>
      </c>
      <c r="M175" s="52">
        <v>155156</v>
      </c>
      <c r="N175" s="50" t="s">
        <v>261</v>
      </c>
      <c r="O175" s="50"/>
      <c r="P175" s="55">
        <v>57122.91</v>
      </c>
      <c r="Q175" s="52">
        <v>7</v>
      </c>
      <c r="R175" s="50" t="s">
        <v>262</v>
      </c>
      <c r="S175" s="52">
        <v>2020</v>
      </c>
      <c r="T175" s="50" t="s">
        <v>271</v>
      </c>
      <c r="U175" s="50" t="s">
        <v>263</v>
      </c>
      <c r="V175" s="50" t="s">
        <v>264</v>
      </c>
      <c r="W175" s="50" t="s">
        <v>265</v>
      </c>
      <c r="X175" s="52">
        <v>1</v>
      </c>
      <c r="Y175" s="52"/>
      <c r="Z175" s="50" t="s">
        <v>266</v>
      </c>
      <c r="AA175" s="52">
        <v>1</v>
      </c>
      <c r="AB175" s="52">
        <v>0</v>
      </c>
      <c r="AC175" s="51">
        <v>44040</v>
      </c>
      <c r="AD175" s="51">
        <v>44041</v>
      </c>
      <c r="AE175" s="50" t="s">
        <v>670</v>
      </c>
      <c r="AF175" s="50" t="s">
        <v>670</v>
      </c>
    </row>
    <row r="176" spans="1:32" ht="17.25" customHeight="1">
      <c r="A176" s="57" t="str">
        <f t="shared" si="5"/>
        <v>ALIMENTAÇÃO - VIAGEM</v>
      </c>
      <c r="B176" s="69" t="str">
        <f>VLOOKUP(A176,'De Para'!$C$3:$D$195,2,0)</f>
        <v>FORNECEDORES</v>
      </c>
      <c r="C176" s="83">
        <f t="shared" si="4"/>
        <v>7</v>
      </c>
      <c r="D176" s="50" t="s">
        <v>258</v>
      </c>
      <c r="E176" s="50" t="s">
        <v>410</v>
      </c>
      <c r="F176" s="51">
        <v>44040</v>
      </c>
      <c r="G176" s="50" t="s">
        <v>278</v>
      </c>
      <c r="H176" s="52">
        <v>19.22</v>
      </c>
      <c r="I176" s="86" t="s">
        <v>675</v>
      </c>
      <c r="J176" s="50" t="s">
        <v>409</v>
      </c>
      <c r="K176" s="50" t="s">
        <v>410</v>
      </c>
      <c r="L176" s="50" t="s">
        <v>873</v>
      </c>
      <c r="M176" s="52">
        <v>155287</v>
      </c>
      <c r="N176" s="50" t="s">
        <v>874</v>
      </c>
      <c r="O176" s="50" t="s">
        <v>735</v>
      </c>
      <c r="P176" s="55">
        <v>-182.48</v>
      </c>
      <c r="Q176" s="52">
        <v>7</v>
      </c>
      <c r="R176" s="50" t="s">
        <v>875</v>
      </c>
      <c r="S176" s="52">
        <v>2020</v>
      </c>
      <c r="T176" s="50" t="s">
        <v>876</v>
      </c>
      <c r="U176" s="50" t="s">
        <v>263</v>
      </c>
      <c r="V176" s="50" t="s">
        <v>355</v>
      </c>
      <c r="W176" s="50" t="s">
        <v>646</v>
      </c>
      <c r="X176" s="52">
        <v>1</v>
      </c>
      <c r="Y176" s="52">
        <v>126335</v>
      </c>
      <c r="Z176" s="50" t="s">
        <v>266</v>
      </c>
      <c r="AA176" s="52">
        <v>1</v>
      </c>
      <c r="AB176" s="52">
        <v>0</v>
      </c>
      <c r="AC176" s="51">
        <v>44040</v>
      </c>
      <c r="AD176" s="51">
        <v>44042</v>
      </c>
      <c r="AE176" s="50" t="s">
        <v>670</v>
      </c>
      <c r="AF176" s="50" t="s">
        <v>670</v>
      </c>
    </row>
    <row r="177" spans="1:32" ht="17.25" customHeight="1">
      <c r="A177" s="57" t="str">
        <f t="shared" si="5"/>
        <v>COMBUSTÍVEIS E LUBRIFICANTES</v>
      </c>
      <c r="B177" s="69" t="str">
        <f>VLOOKUP(A177,'De Para'!$C$3:$D$195,2,0)</f>
        <v>FORNECEDORES</v>
      </c>
      <c r="C177" s="83">
        <f t="shared" si="4"/>
        <v>7</v>
      </c>
      <c r="D177" s="50" t="s">
        <v>258</v>
      </c>
      <c r="E177" s="50" t="s">
        <v>410</v>
      </c>
      <c r="F177" s="51">
        <v>44040</v>
      </c>
      <c r="G177" s="50" t="s">
        <v>278</v>
      </c>
      <c r="H177" s="52">
        <v>32.86</v>
      </c>
      <c r="I177" s="86" t="s">
        <v>675</v>
      </c>
      <c r="J177" s="50" t="s">
        <v>409</v>
      </c>
      <c r="K177" s="50" t="s">
        <v>410</v>
      </c>
      <c r="L177" s="50" t="s">
        <v>564</v>
      </c>
      <c r="M177" s="52">
        <v>155287</v>
      </c>
      <c r="N177" s="50" t="s">
        <v>565</v>
      </c>
      <c r="O177" s="50" t="s">
        <v>735</v>
      </c>
      <c r="P177" s="55">
        <v>-312.02999999999997</v>
      </c>
      <c r="Q177" s="52">
        <v>7</v>
      </c>
      <c r="R177" s="50" t="s">
        <v>875</v>
      </c>
      <c r="S177" s="52">
        <v>2020</v>
      </c>
      <c r="T177" s="50" t="s">
        <v>876</v>
      </c>
      <c r="U177" s="50" t="s">
        <v>263</v>
      </c>
      <c r="V177" s="50" t="s">
        <v>355</v>
      </c>
      <c r="W177" s="50" t="s">
        <v>563</v>
      </c>
      <c r="X177" s="52">
        <v>1</v>
      </c>
      <c r="Y177" s="52">
        <v>126335</v>
      </c>
      <c r="Z177" s="50" t="s">
        <v>266</v>
      </c>
      <c r="AA177" s="52">
        <v>1</v>
      </c>
      <c r="AB177" s="52">
        <v>0</v>
      </c>
      <c r="AC177" s="51">
        <v>44040</v>
      </c>
      <c r="AD177" s="51">
        <v>44042</v>
      </c>
      <c r="AE177" s="50" t="s">
        <v>670</v>
      </c>
      <c r="AF177" s="50" t="s">
        <v>670</v>
      </c>
    </row>
    <row r="178" spans="1:32" ht="17.25" customHeight="1">
      <c r="A178" s="57" t="str">
        <f t="shared" si="5"/>
        <v>MANUTENÇÃO DE VEÍCULOS</v>
      </c>
      <c r="B178" s="69" t="str">
        <f>VLOOKUP(A178,'De Para'!$C$3:$D$195,2,0)</f>
        <v>FORNECEDORES</v>
      </c>
      <c r="C178" s="83">
        <f t="shared" si="4"/>
        <v>7</v>
      </c>
      <c r="D178" s="50" t="s">
        <v>258</v>
      </c>
      <c r="E178" s="50" t="s">
        <v>410</v>
      </c>
      <c r="F178" s="51">
        <v>44040</v>
      </c>
      <c r="G178" s="50" t="s">
        <v>278</v>
      </c>
      <c r="H178" s="52">
        <v>4.21</v>
      </c>
      <c r="I178" s="86" t="s">
        <v>675</v>
      </c>
      <c r="J178" s="50" t="s">
        <v>409</v>
      </c>
      <c r="K178" s="50" t="s">
        <v>410</v>
      </c>
      <c r="L178" s="50" t="s">
        <v>561</v>
      </c>
      <c r="M178" s="52">
        <v>155287</v>
      </c>
      <c r="N178" s="50" t="s">
        <v>562</v>
      </c>
      <c r="O178" s="50" t="s">
        <v>735</v>
      </c>
      <c r="P178" s="55">
        <v>-40</v>
      </c>
      <c r="Q178" s="52">
        <v>7</v>
      </c>
      <c r="R178" s="50" t="s">
        <v>875</v>
      </c>
      <c r="S178" s="52">
        <v>2020</v>
      </c>
      <c r="T178" s="50" t="s">
        <v>876</v>
      </c>
      <c r="U178" s="50" t="s">
        <v>263</v>
      </c>
      <c r="V178" s="50" t="s">
        <v>355</v>
      </c>
      <c r="W178" s="50" t="s">
        <v>563</v>
      </c>
      <c r="X178" s="52">
        <v>1</v>
      </c>
      <c r="Y178" s="52">
        <v>126335</v>
      </c>
      <c r="Z178" s="50" t="s">
        <v>266</v>
      </c>
      <c r="AA178" s="52">
        <v>1</v>
      </c>
      <c r="AB178" s="52">
        <v>0</v>
      </c>
      <c r="AC178" s="51">
        <v>44040</v>
      </c>
      <c r="AD178" s="51">
        <v>44042</v>
      </c>
      <c r="AE178" s="50" t="s">
        <v>670</v>
      </c>
      <c r="AF178" s="50" t="s">
        <v>670</v>
      </c>
    </row>
    <row r="179" spans="1:32" ht="17.25" customHeight="1">
      <c r="A179" s="57" t="str">
        <f t="shared" si="5"/>
        <v>ESTACIONAMENTOS E PEDÁGIOS</v>
      </c>
      <c r="B179" s="69" t="str">
        <f>VLOOKUP(A179,'De Para'!$C$3:$D$195,2,0)</f>
        <v>FORNECEDORES</v>
      </c>
      <c r="C179" s="83">
        <f t="shared" si="4"/>
        <v>7</v>
      </c>
      <c r="D179" s="50" t="s">
        <v>258</v>
      </c>
      <c r="E179" s="50" t="s">
        <v>410</v>
      </c>
      <c r="F179" s="51">
        <v>44040</v>
      </c>
      <c r="G179" s="50" t="s">
        <v>278</v>
      </c>
      <c r="H179" s="52">
        <v>4.55</v>
      </c>
      <c r="I179" s="86" t="s">
        <v>675</v>
      </c>
      <c r="J179" s="50" t="s">
        <v>409</v>
      </c>
      <c r="K179" s="50" t="s">
        <v>410</v>
      </c>
      <c r="L179" s="50" t="s">
        <v>877</v>
      </c>
      <c r="M179" s="52">
        <v>155287</v>
      </c>
      <c r="N179" s="50" t="s">
        <v>878</v>
      </c>
      <c r="O179" s="50" t="s">
        <v>735</v>
      </c>
      <c r="P179" s="55">
        <v>-43.2</v>
      </c>
      <c r="Q179" s="52">
        <v>7</v>
      </c>
      <c r="R179" s="50" t="s">
        <v>875</v>
      </c>
      <c r="S179" s="52">
        <v>2020</v>
      </c>
      <c r="T179" s="50" t="s">
        <v>876</v>
      </c>
      <c r="U179" s="50" t="s">
        <v>263</v>
      </c>
      <c r="V179" s="50" t="s">
        <v>355</v>
      </c>
      <c r="W179" s="50" t="s">
        <v>563</v>
      </c>
      <c r="X179" s="52">
        <v>1</v>
      </c>
      <c r="Y179" s="52">
        <v>126335</v>
      </c>
      <c r="Z179" s="50" t="s">
        <v>266</v>
      </c>
      <c r="AA179" s="52">
        <v>1</v>
      </c>
      <c r="AB179" s="52">
        <v>0</v>
      </c>
      <c r="AC179" s="51">
        <v>44040</v>
      </c>
      <c r="AD179" s="51">
        <v>44042</v>
      </c>
      <c r="AE179" s="50" t="s">
        <v>670</v>
      </c>
      <c r="AF179" s="50" t="s">
        <v>670</v>
      </c>
    </row>
    <row r="180" spans="1:32" ht="17.25" customHeight="1">
      <c r="A180" s="57" t="str">
        <f t="shared" si="5"/>
        <v>CORREIOS E TELÉGRAFOS</v>
      </c>
      <c r="B180" s="69" t="str">
        <f>VLOOKUP(A180,'De Para'!$C$3:$D$195,2,0)</f>
        <v>FORNECEDORES</v>
      </c>
      <c r="C180" s="83">
        <f t="shared" si="4"/>
        <v>7</v>
      </c>
      <c r="D180" s="50" t="s">
        <v>258</v>
      </c>
      <c r="E180" s="50" t="s">
        <v>410</v>
      </c>
      <c r="F180" s="51">
        <v>44040</v>
      </c>
      <c r="G180" s="50" t="s">
        <v>278</v>
      </c>
      <c r="H180" s="52">
        <v>19.989999999999998</v>
      </c>
      <c r="I180" s="86" t="s">
        <v>675</v>
      </c>
      <c r="J180" s="50" t="s">
        <v>409</v>
      </c>
      <c r="K180" s="50" t="s">
        <v>410</v>
      </c>
      <c r="L180" s="50" t="s">
        <v>651</v>
      </c>
      <c r="M180" s="52">
        <v>155287</v>
      </c>
      <c r="N180" s="50" t="s">
        <v>652</v>
      </c>
      <c r="O180" s="50" t="s">
        <v>735</v>
      </c>
      <c r="P180" s="55">
        <v>-189.85</v>
      </c>
      <c r="Q180" s="52">
        <v>7</v>
      </c>
      <c r="R180" s="50" t="s">
        <v>875</v>
      </c>
      <c r="S180" s="52">
        <v>2020</v>
      </c>
      <c r="T180" s="50" t="s">
        <v>876</v>
      </c>
      <c r="U180" s="50" t="s">
        <v>263</v>
      </c>
      <c r="V180" s="50" t="s">
        <v>355</v>
      </c>
      <c r="W180" s="50" t="s">
        <v>408</v>
      </c>
      <c r="X180" s="52">
        <v>1</v>
      </c>
      <c r="Y180" s="52">
        <v>126335</v>
      </c>
      <c r="Z180" s="50" t="s">
        <v>266</v>
      </c>
      <c r="AA180" s="52">
        <v>1</v>
      </c>
      <c r="AB180" s="52">
        <v>0</v>
      </c>
      <c r="AC180" s="51">
        <v>44040</v>
      </c>
      <c r="AD180" s="51">
        <v>44042</v>
      </c>
      <c r="AE180" s="50" t="s">
        <v>670</v>
      </c>
      <c r="AF180" s="50" t="s">
        <v>670</v>
      </c>
    </row>
    <row r="181" spans="1:32" ht="17.25" customHeight="1">
      <c r="A181" s="57" t="str">
        <f t="shared" si="5"/>
        <v>DESP.MATERIAIS DE EXPEDIENTE</v>
      </c>
      <c r="B181" s="69" t="str">
        <f>VLOOKUP(A181,'De Para'!$C$3:$D$195,2,0)</f>
        <v>FORNECEDORES</v>
      </c>
      <c r="C181" s="83">
        <f t="shared" si="4"/>
        <v>7</v>
      </c>
      <c r="D181" s="50" t="s">
        <v>258</v>
      </c>
      <c r="E181" s="50" t="s">
        <v>410</v>
      </c>
      <c r="F181" s="51">
        <v>44040</v>
      </c>
      <c r="G181" s="50" t="s">
        <v>278</v>
      </c>
      <c r="H181" s="52">
        <v>19.170000000000002</v>
      </c>
      <c r="I181" s="86" t="s">
        <v>675</v>
      </c>
      <c r="J181" s="50" t="s">
        <v>409</v>
      </c>
      <c r="K181" s="50" t="s">
        <v>410</v>
      </c>
      <c r="L181" s="50" t="s">
        <v>879</v>
      </c>
      <c r="M181" s="52">
        <v>155287</v>
      </c>
      <c r="N181" s="50" t="s">
        <v>880</v>
      </c>
      <c r="O181" s="50" t="s">
        <v>735</v>
      </c>
      <c r="P181" s="55">
        <v>-182</v>
      </c>
      <c r="Q181" s="52">
        <v>7</v>
      </c>
      <c r="R181" s="50" t="s">
        <v>875</v>
      </c>
      <c r="S181" s="52">
        <v>2020</v>
      </c>
      <c r="T181" s="50" t="s">
        <v>876</v>
      </c>
      <c r="U181" s="50" t="s">
        <v>263</v>
      </c>
      <c r="V181" s="50" t="s">
        <v>355</v>
      </c>
      <c r="W181" s="50" t="s">
        <v>408</v>
      </c>
      <c r="X181" s="52">
        <v>1</v>
      </c>
      <c r="Y181" s="52">
        <v>126335</v>
      </c>
      <c r="Z181" s="50" t="s">
        <v>266</v>
      </c>
      <c r="AA181" s="52">
        <v>1</v>
      </c>
      <c r="AB181" s="52">
        <v>0</v>
      </c>
      <c r="AC181" s="51">
        <v>44040</v>
      </c>
      <c r="AD181" s="51">
        <v>44042</v>
      </c>
      <c r="AE181" s="50" t="s">
        <v>670</v>
      </c>
      <c r="AF181" s="50" t="s">
        <v>670</v>
      </c>
    </row>
    <row r="182" spans="1:32" ht="17.25" customHeight="1">
      <c r="A182" s="57" t="str">
        <f t="shared" si="5"/>
        <v>GRRF</v>
      </c>
      <c r="B182" s="69" t="str">
        <f>VLOOKUP(A182,'De Para'!$C$3:$D$195,2,0)</f>
        <v>FOLHA E ENCARGOS</v>
      </c>
      <c r="C182" s="83">
        <f t="shared" si="4"/>
        <v>7</v>
      </c>
      <c r="D182" s="50" t="s">
        <v>258</v>
      </c>
      <c r="E182" s="50" t="s">
        <v>410</v>
      </c>
      <c r="F182" s="51">
        <v>44042</v>
      </c>
      <c r="G182" s="50" t="s">
        <v>278</v>
      </c>
      <c r="H182" s="52">
        <v>100</v>
      </c>
      <c r="I182" s="86" t="s">
        <v>675</v>
      </c>
      <c r="J182" s="50" t="s">
        <v>409</v>
      </c>
      <c r="K182" s="50" t="s">
        <v>410</v>
      </c>
      <c r="L182" s="50" t="s">
        <v>450</v>
      </c>
      <c r="M182" s="52">
        <v>155358</v>
      </c>
      <c r="N182" s="50" t="s">
        <v>451</v>
      </c>
      <c r="O182" s="50" t="s">
        <v>347</v>
      </c>
      <c r="P182" s="55">
        <v>-263.98</v>
      </c>
      <c r="Q182" s="52">
        <v>7</v>
      </c>
      <c r="R182" s="50" t="s">
        <v>881</v>
      </c>
      <c r="S182" s="52">
        <v>2020</v>
      </c>
      <c r="T182" s="50" t="s">
        <v>882</v>
      </c>
      <c r="U182" s="50" t="s">
        <v>263</v>
      </c>
      <c r="V182" s="50" t="s">
        <v>282</v>
      </c>
      <c r="W182" s="50" t="s">
        <v>292</v>
      </c>
      <c r="X182" s="52">
        <v>1</v>
      </c>
      <c r="Y182" s="52">
        <v>125571</v>
      </c>
      <c r="Z182" s="50" t="s">
        <v>266</v>
      </c>
      <c r="AA182" s="52">
        <v>1</v>
      </c>
      <c r="AB182" s="52">
        <v>0</v>
      </c>
      <c r="AC182" s="51">
        <v>44042</v>
      </c>
      <c r="AD182" s="51">
        <v>44042</v>
      </c>
      <c r="AE182" s="50" t="s">
        <v>670</v>
      </c>
      <c r="AF182" s="50" t="s">
        <v>670</v>
      </c>
    </row>
    <row r="183" spans="1:32" ht="17.25" customHeight="1">
      <c r="A183" s="57" t="str">
        <f t="shared" si="5"/>
        <v>RESCISÕES</v>
      </c>
      <c r="B183" s="69" t="str">
        <f>VLOOKUP(A183,'De Para'!$C$3:$D$195,2,0)</f>
        <v>FOLHA E ENCARGOS</v>
      </c>
      <c r="C183" s="83">
        <f t="shared" si="4"/>
        <v>7</v>
      </c>
      <c r="D183" s="50" t="s">
        <v>258</v>
      </c>
      <c r="E183" s="50" t="s">
        <v>410</v>
      </c>
      <c r="F183" s="51">
        <v>44042</v>
      </c>
      <c r="G183" s="50" t="s">
        <v>278</v>
      </c>
      <c r="H183" s="52">
        <v>100</v>
      </c>
      <c r="I183" s="86" t="s">
        <v>675</v>
      </c>
      <c r="J183" s="50" t="s">
        <v>409</v>
      </c>
      <c r="K183" s="50" t="s">
        <v>410</v>
      </c>
      <c r="L183" s="50" t="s">
        <v>368</v>
      </c>
      <c r="M183" s="52">
        <v>155359</v>
      </c>
      <c r="N183" s="50" t="s">
        <v>369</v>
      </c>
      <c r="O183" s="50" t="s">
        <v>369</v>
      </c>
      <c r="P183" s="55">
        <v>-4755.84</v>
      </c>
      <c r="Q183" s="52">
        <v>7</v>
      </c>
      <c r="R183" s="50" t="s">
        <v>883</v>
      </c>
      <c r="S183" s="52">
        <v>2020</v>
      </c>
      <c r="T183" s="50" t="s">
        <v>884</v>
      </c>
      <c r="U183" s="50" t="s">
        <v>263</v>
      </c>
      <c r="V183" s="50" t="s">
        <v>282</v>
      </c>
      <c r="W183" s="50" t="s">
        <v>292</v>
      </c>
      <c r="X183" s="52">
        <v>1</v>
      </c>
      <c r="Y183" s="52">
        <v>125638</v>
      </c>
      <c r="Z183" s="50" t="s">
        <v>266</v>
      </c>
      <c r="AA183" s="52">
        <v>1</v>
      </c>
      <c r="AB183" s="52">
        <v>0</v>
      </c>
      <c r="AC183" s="51">
        <v>44042</v>
      </c>
      <c r="AD183" s="51">
        <v>44042</v>
      </c>
      <c r="AE183" s="50" t="s">
        <v>670</v>
      </c>
      <c r="AF183" s="50" t="s">
        <v>670</v>
      </c>
    </row>
    <row r="184" spans="1:32" ht="17.25" customHeight="1">
      <c r="A184" s="57" t="str">
        <f t="shared" si="5"/>
        <v>MATERIAIS HOSPITALARES C/ RESTRICAO</v>
      </c>
      <c r="B184" s="69" t="str">
        <f>VLOOKUP(A184,'De Para'!$C$3:$D$195,2,0)</f>
        <v>FORNECEDORES</v>
      </c>
      <c r="C184" s="83">
        <f t="shared" si="4"/>
        <v>7</v>
      </c>
      <c r="D184" s="50" t="s">
        <v>258</v>
      </c>
      <c r="E184" s="50" t="s">
        <v>410</v>
      </c>
      <c r="F184" s="51">
        <v>44042</v>
      </c>
      <c r="G184" s="50" t="s">
        <v>278</v>
      </c>
      <c r="H184" s="52">
        <v>100</v>
      </c>
      <c r="I184" s="86" t="s">
        <v>675</v>
      </c>
      <c r="J184" s="50" t="s">
        <v>409</v>
      </c>
      <c r="K184" s="50" t="s">
        <v>410</v>
      </c>
      <c r="L184" s="50" t="s">
        <v>359</v>
      </c>
      <c r="M184" s="52">
        <v>155360</v>
      </c>
      <c r="N184" s="50" t="s">
        <v>360</v>
      </c>
      <c r="O184" s="53" t="s">
        <v>517</v>
      </c>
      <c r="P184" s="55">
        <v>-1475.25</v>
      </c>
      <c r="Q184" s="52">
        <v>7</v>
      </c>
      <c r="R184" s="50" t="s">
        <v>885</v>
      </c>
      <c r="S184" s="52">
        <v>2020</v>
      </c>
      <c r="T184" s="50" t="s">
        <v>886</v>
      </c>
      <c r="U184" s="50" t="s">
        <v>263</v>
      </c>
      <c r="V184" s="50" t="s">
        <v>303</v>
      </c>
      <c r="W184" s="50" t="s">
        <v>344</v>
      </c>
      <c r="X184" s="52">
        <v>1</v>
      </c>
      <c r="Y184" s="52">
        <v>125741</v>
      </c>
      <c r="Z184" s="50" t="s">
        <v>266</v>
      </c>
      <c r="AA184" s="52">
        <v>1</v>
      </c>
      <c r="AB184" s="52">
        <v>0</v>
      </c>
      <c r="AC184" s="51">
        <v>44042</v>
      </c>
      <c r="AD184" s="51">
        <v>44042</v>
      </c>
      <c r="AE184" s="50" t="s">
        <v>670</v>
      </c>
      <c r="AF184" s="50" t="s">
        <v>670</v>
      </c>
    </row>
    <row r="185" spans="1:32" ht="17.25" customHeight="1">
      <c r="A185" s="57" t="str">
        <f t="shared" si="5"/>
        <v>MATERIAIS HOSPITALARES C/ RESTRICAO</v>
      </c>
      <c r="B185" s="69" t="str">
        <f>VLOOKUP(A185,'De Para'!$C$3:$D$195,2,0)</f>
        <v>FORNECEDORES</v>
      </c>
      <c r="C185" s="83">
        <f t="shared" si="4"/>
        <v>7</v>
      </c>
      <c r="D185" s="50" t="s">
        <v>258</v>
      </c>
      <c r="E185" s="50" t="s">
        <v>410</v>
      </c>
      <c r="F185" s="51">
        <v>44042</v>
      </c>
      <c r="G185" s="50" t="s">
        <v>278</v>
      </c>
      <c r="H185" s="52">
        <v>100</v>
      </c>
      <c r="I185" s="86" t="s">
        <v>675</v>
      </c>
      <c r="J185" s="50" t="s">
        <v>409</v>
      </c>
      <c r="K185" s="50" t="s">
        <v>410</v>
      </c>
      <c r="L185" s="50" t="s">
        <v>359</v>
      </c>
      <c r="M185" s="52">
        <v>155361</v>
      </c>
      <c r="N185" s="50" t="s">
        <v>360</v>
      </c>
      <c r="O185" s="53" t="s">
        <v>887</v>
      </c>
      <c r="P185" s="72">
        <v>-1043.9000000000001</v>
      </c>
      <c r="Q185" s="52">
        <v>7</v>
      </c>
      <c r="R185" s="50" t="s">
        <v>888</v>
      </c>
      <c r="S185" s="52">
        <v>2020</v>
      </c>
      <c r="T185" s="50" t="s">
        <v>889</v>
      </c>
      <c r="U185" s="50" t="s">
        <v>263</v>
      </c>
      <c r="V185" s="50" t="s">
        <v>303</v>
      </c>
      <c r="W185" s="50" t="s">
        <v>344</v>
      </c>
      <c r="X185" s="52">
        <v>1</v>
      </c>
      <c r="Y185" s="52">
        <v>125742</v>
      </c>
      <c r="Z185" s="50" t="s">
        <v>266</v>
      </c>
      <c r="AA185" s="52">
        <v>1</v>
      </c>
      <c r="AB185" s="52">
        <v>0</v>
      </c>
      <c r="AC185" s="51">
        <v>44042</v>
      </c>
      <c r="AD185" s="51">
        <v>44042</v>
      </c>
      <c r="AE185" s="50" t="s">
        <v>670</v>
      </c>
      <c r="AF185" s="50" t="s">
        <v>668</v>
      </c>
    </row>
    <row r="186" spans="1:32" ht="17.25" customHeight="1">
      <c r="A186" s="57" t="str">
        <f t="shared" si="5"/>
        <v>MATERIAIS HOSPITALARES C/ RESTRICAO</v>
      </c>
      <c r="B186" s="69" t="str">
        <f>VLOOKUP(A186,'De Para'!$C$3:$D$195,2,0)</f>
        <v>FORNECEDORES</v>
      </c>
      <c r="C186" s="83">
        <f t="shared" si="4"/>
        <v>7</v>
      </c>
      <c r="D186" s="50" t="s">
        <v>258</v>
      </c>
      <c r="E186" s="50" t="s">
        <v>410</v>
      </c>
      <c r="F186" s="51">
        <v>44042</v>
      </c>
      <c r="G186" s="50" t="s">
        <v>278</v>
      </c>
      <c r="H186" s="52">
        <v>100</v>
      </c>
      <c r="I186" s="86" t="s">
        <v>675</v>
      </c>
      <c r="J186" s="50" t="s">
        <v>409</v>
      </c>
      <c r="K186" s="50" t="s">
        <v>410</v>
      </c>
      <c r="L186" s="50" t="s">
        <v>359</v>
      </c>
      <c r="M186" s="52">
        <v>155362</v>
      </c>
      <c r="N186" s="50" t="s">
        <v>360</v>
      </c>
      <c r="O186" s="50" t="s">
        <v>372</v>
      </c>
      <c r="P186" s="55">
        <v>-195</v>
      </c>
      <c r="Q186" s="52">
        <v>7</v>
      </c>
      <c r="R186" s="50" t="s">
        <v>890</v>
      </c>
      <c r="S186" s="52">
        <v>2020</v>
      </c>
      <c r="T186" s="50" t="s">
        <v>891</v>
      </c>
      <c r="U186" s="50" t="s">
        <v>263</v>
      </c>
      <c r="V186" s="50" t="s">
        <v>303</v>
      </c>
      <c r="W186" s="50" t="s">
        <v>344</v>
      </c>
      <c r="X186" s="52">
        <v>1</v>
      </c>
      <c r="Y186" s="52">
        <v>125746</v>
      </c>
      <c r="Z186" s="50" t="s">
        <v>266</v>
      </c>
      <c r="AA186" s="52">
        <v>1</v>
      </c>
      <c r="AB186" s="52">
        <v>0</v>
      </c>
      <c r="AC186" s="51">
        <v>44042</v>
      </c>
      <c r="AD186" s="51">
        <v>44042</v>
      </c>
      <c r="AE186" s="50" t="s">
        <v>670</v>
      </c>
      <c r="AF186" s="50" t="s">
        <v>670</v>
      </c>
    </row>
    <row r="187" spans="1:32" ht="17.25" customHeight="1">
      <c r="A187" s="57" t="str">
        <f t="shared" si="5"/>
        <v>MATERIAIS HOSPITALARES C/ RESTRICAO</v>
      </c>
      <c r="B187" s="69" t="str">
        <f>VLOOKUP(A187,'De Para'!$C$3:$D$195,2,0)</f>
        <v>FORNECEDORES</v>
      </c>
      <c r="C187" s="83">
        <f t="shared" si="4"/>
        <v>7</v>
      </c>
      <c r="D187" s="50" t="s">
        <v>258</v>
      </c>
      <c r="E187" s="50" t="s">
        <v>410</v>
      </c>
      <c r="F187" s="51">
        <v>44042</v>
      </c>
      <c r="G187" s="50" t="s">
        <v>278</v>
      </c>
      <c r="H187" s="52">
        <v>100</v>
      </c>
      <c r="I187" s="86" t="s">
        <v>675</v>
      </c>
      <c r="J187" s="50" t="s">
        <v>409</v>
      </c>
      <c r="K187" s="50" t="s">
        <v>410</v>
      </c>
      <c r="L187" s="50" t="s">
        <v>359</v>
      </c>
      <c r="M187" s="52">
        <v>155363</v>
      </c>
      <c r="N187" s="50" t="s">
        <v>360</v>
      </c>
      <c r="O187" s="50" t="s">
        <v>414</v>
      </c>
      <c r="P187" s="55">
        <v>-1800</v>
      </c>
      <c r="Q187" s="52">
        <v>7</v>
      </c>
      <c r="R187" s="50" t="s">
        <v>892</v>
      </c>
      <c r="S187" s="52">
        <v>2020</v>
      </c>
      <c r="T187" s="50" t="s">
        <v>893</v>
      </c>
      <c r="U187" s="50" t="s">
        <v>263</v>
      </c>
      <c r="V187" s="50" t="s">
        <v>303</v>
      </c>
      <c r="W187" s="50" t="s">
        <v>344</v>
      </c>
      <c r="X187" s="52">
        <v>1</v>
      </c>
      <c r="Y187" s="52">
        <v>125747</v>
      </c>
      <c r="Z187" s="50" t="s">
        <v>266</v>
      </c>
      <c r="AA187" s="52">
        <v>1</v>
      </c>
      <c r="AB187" s="52">
        <v>0</v>
      </c>
      <c r="AC187" s="51">
        <v>44042</v>
      </c>
      <c r="AD187" s="51">
        <v>44042</v>
      </c>
      <c r="AE187" s="50" t="s">
        <v>670</v>
      </c>
      <c r="AF187" s="50" t="s">
        <v>668</v>
      </c>
    </row>
    <row r="188" spans="1:32" ht="17.25" customHeight="1">
      <c r="A188" s="57" t="str">
        <f t="shared" si="5"/>
        <v>SERVIÇO MANUTENÇÃO MÁQ E EQUI</v>
      </c>
      <c r="B188" s="69" t="str">
        <f>VLOOKUP(A188,'De Para'!$C$3:$D$195,2,0)</f>
        <v>FORNECEDORES</v>
      </c>
      <c r="C188" s="83">
        <f t="shared" si="4"/>
        <v>7</v>
      </c>
      <c r="D188" s="50" t="s">
        <v>258</v>
      </c>
      <c r="E188" s="50" t="s">
        <v>410</v>
      </c>
      <c r="F188" s="51">
        <v>44042</v>
      </c>
      <c r="G188" s="50" t="s">
        <v>278</v>
      </c>
      <c r="H188" s="52">
        <v>100</v>
      </c>
      <c r="I188" s="86" t="s">
        <v>675</v>
      </c>
      <c r="J188" s="50" t="s">
        <v>409</v>
      </c>
      <c r="K188" s="50" t="s">
        <v>410</v>
      </c>
      <c r="L188" s="50" t="s">
        <v>486</v>
      </c>
      <c r="M188" s="52">
        <v>155364</v>
      </c>
      <c r="N188" s="50" t="s">
        <v>487</v>
      </c>
      <c r="O188" s="50" t="s">
        <v>701</v>
      </c>
      <c r="P188" s="55">
        <v>-960</v>
      </c>
      <c r="Q188" s="52">
        <v>7</v>
      </c>
      <c r="R188" s="50" t="s">
        <v>894</v>
      </c>
      <c r="S188" s="52">
        <v>2020</v>
      </c>
      <c r="T188" s="50" t="s">
        <v>895</v>
      </c>
      <c r="U188" s="50" t="s">
        <v>263</v>
      </c>
      <c r="V188" s="50" t="s">
        <v>288</v>
      </c>
      <c r="W188" s="50" t="s">
        <v>289</v>
      </c>
      <c r="X188" s="52">
        <v>1</v>
      </c>
      <c r="Y188" s="52">
        <v>125782</v>
      </c>
      <c r="Z188" s="50" t="s">
        <v>266</v>
      </c>
      <c r="AA188" s="52">
        <v>1</v>
      </c>
      <c r="AB188" s="52">
        <v>0</v>
      </c>
      <c r="AC188" s="51">
        <v>44042</v>
      </c>
      <c r="AD188" s="51">
        <v>44042</v>
      </c>
      <c r="AE188" s="50" t="s">
        <v>670</v>
      </c>
      <c r="AF188" s="50" t="s">
        <v>670</v>
      </c>
    </row>
    <row r="189" spans="1:32" ht="17.25" customHeight="1">
      <c r="A189" s="57" t="str">
        <f t="shared" si="5"/>
        <v>MEDICAMENTOS C/ RESTRICAO</v>
      </c>
      <c r="B189" s="69" t="str">
        <f>VLOOKUP(A189,'De Para'!$C$3:$D$195,2,0)</f>
        <v>FORNECEDORES</v>
      </c>
      <c r="C189" s="83">
        <f t="shared" si="4"/>
        <v>7</v>
      </c>
      <c r="D189" s="50" t="s">
        <v>258</v>
      </c>
      <c r="E189" s="50" t="s">
        <v>410</v>
      </c>
      <c r="F189" s="51">
        <v>44042</v>
      </c>
      <c r="G189" s="50" t="s">
        <v>278</v>
      </c>
      <c r="H189" s="52">
        <v>100</v>
      </c>
      <c r="I189" s="86" t="s">
        <v>675</v>
      </c>
      <c r="J189" s="50" t="s">
        <v>409</v>
      </c>
      <c r="K189" s="50" t="s">
        <v>410</v>
      </c>
      <c r="L189" s="50" t="s">
        <v>341</v>
      </c>
      <c r="M189" s="52">
        <v>155365</v>
      </c>
      <c r="N189" s="50" t="s">
        <v>342</v>
      </c>
      <c r="O189" s="53" t="s">
        <v>372</v>
      </c>
      <c r="P189" s="55">
        <v>-23860.89</v>
      </c>
      <c r="Q189" s="52">
        <v>7</v>
      </c>
      <c r="R189" s="50" t="s">
        <v>896</v>
      </c>
      <c r="S189" s="52">
        <v>2020</v>
      </c>
      <c r="T189" s="50" t="s">
        <v>897</v>
      </c>
      <c r="U189" s="50" t="s">
        <v>263</v>
      </c>
      <c r="V189" s="50" t="s">
        <v>303</v>
      </c>
      <c r="W189" s="50" t="s">
        <v>344</v>
      </c>
      <c r="X189" s="52">
        <v>1</v>
      </c>
      <c r="Y189" s="52">
        <v>125787</v>
      </c>
      <c r="Z189" s="50" t="s">
        <v>266</v>
      </c>
      <c r="AA189" s="52">
        <v>1</v>
      </c>
      <c r="AB189" s="52">
        <v>0</v>
      </c>
      <c r="AC189" s="51">
        <v>44042</v>
      </c>
      <c r="AD189" s="51">
        <v>44042</v>
      </c>
      <c r="AE189" s="50" t="s">
        <v>670</v>
      </c>
      <c r="AF189" s="50" t="s">
        <v>668</v>
      </c>
    </row>
    <row r="190" spans="1:32" ht="17.25" customHeight="1">
      <c r="A190" s="57" t="str">
        <f t="shared" si="5"/>
        <v>SERVIÇO DE MANUTENÇÃO PATRIMONIAL</v>
      </c>
      <c r="B190" s="69" t="str">
        <f>VLOOKUP(A190,'De Para'!$C$3:$D$195,2,0)</f>
        <v>FORNECEDORES</v>
      </c>
      <c r="C190" s="83">
        <f t="shared" si="4"/>
        <v>7</v>
      </c>
      <c r="D190" s="50" t="s">
        <v>258</v>
      </c>
      <c r="E190" s="50" t="s">
        <v>410</v>
      </c>
      <c r="F190" s="51">
        <v>44042</v>
      </c>
      <c r="G190" s="50" t="s">
        <v>278</v>
      </c>
      <c r="H190" s="52">
        <v>100</v>
      </c>
      <c r="I190" s="86" t="s">
        <v>675</v>
      </c>
      <c r="J190" s="50" t="s">
        <v>409</v>
      </c>
      <c r="K190" s="50" t="s">
        <v>410</v>
      </c>
      <c r="L190" s="50" t="s">
        <v>333</v>
      </c>
      <c r="M190" s="52">
        <v>155366</v>
      </c>
      <c r="N190" s="50" t="s">
        <v>334</v>
      </c>
      <c r="O190" s="50" t="s">
        <v>898</v>
      </c>
      <c r="P190" s="55">
        <v>-13000</v>
      </c>
      <c r="Q190" s="52">
        <v>7</v>
      </c>
      <c r="R190" s="50" t="s">
        <v>899</v>
      </c>
      <c r="S190" s="52">
        <v>2020</v>
      </c>
      <c r="T190" s="50" t="s">
        <v>900</v>
      </c>
      <c r="U190" s="50" t="s">
        <v>263</v>
      </c>
      <c r="V190" s="50" t="s">
        <v>288</v>
      </c>
      <c r="W190" s="50" t="s">
        <v>289</v>
      </c>
      <c r="X190" s="52">
        <v>1</v>
      </c>
      <c r="Y190" s="52">
        <v>125852</v>
      </c>
      <c r="Z190" s="50" t="s">
        <v>266</v>
      </c>
      <c r="AA190" s="52">
        <v>1</v>
      </c>
      <c r="AB190" s="52">
        <v>0</v>
      </c>
      <c r="AC190" s="51">
        <v>44042</v>
      </c>
      <c r="AD190" s="51">
        <v>44042</v>
      </c>
      <c r="AE190" s="50" t="s">
        <v>670</v>
      </c>
      <c r="AF190" s="50" t="s">
        <v>670</v>
      </c>
    </row>
    <row r="191" spans="1:32" ht="17.25" customHeight="1">
      <c r="A191" s="57" t="str">
        <f t="shared" si="5"/>
        <v>SERVIÇO DE MANUTENÇÃO PATRIMONIAL</v>
      </c>
      <c r="B191" s="69" t="str">
        <f>VLOOKUP(A191,'De Para'!$C$3:$D$195,2,0)</f>
        <v>FORNECEDORES</v>
      </c>
      <c r="C191" s="83">
        <f t="shared" si="4"/>
        <v>7</v>
      </c>
      <c r="D191" s="50" t="s">
        <v>258</v>
      </c>
      <c r="E191" s="50" t="s">
        <v>410</v>
      </c>
      <c r="F191" s="51">
        <v>44042</v>
      </c>
      <c r="G191" s="50" t="s">
        <v>278</v>
      </c>
      <c r="H191" s="52">
        <v>100</v>
      </c>
      <c r="I191" s="86" t="s">
        <v>675</v>
      </c>
      <c r="J191" s="50" t="s">
        <v>409</v>
      </c>
      <c r="K191" s="50" t="s">
        <v>410</v>
      </c>
      <c r="L191" s="50" t="s">
        <v>333</v>
      </c>
      <c r="M191" s="52">
        <v>155367</v>
      </c>
      <c r="N191" s="50" t="s">
        <v>334</v>
      </c>
      <c r="O191" s="50" t="s">
        <v>901</v>
      </c>
      <c r="P191" s="55">
        <v>-30319.5</v>
      </c>
      <c r="Q191" s="52">
        <v>7</v>
      </c>
      <c r="R191" s="50" t="s">
        <v>902</v>
      </c>
      <c r="S191" s="52">
        <v>2020</v>
      </c>
      <c r="T191" s="50" t="s">
        <v>903</v>
      </c>
      <c r="U191" s="50" t="s">
        <v>263</v>
      </c>
      <c r="V191" s="50" t="s">
        <v>288</v>
      </c>
      <c r="W191" s="50" t="s">
        <v>289</v>
      </c>
      <c r="X191" s="52">
        <v>1</v>
      </c>
      <c r="Y191" s="52">
        <v>125853</v>
      </c>
      <c r="Z191" s="50" t="s">
        <v>266</v>
      </c>
      <c r="AA191" s="52">
        <v>1</v>
      </c>
      <c r="AB191" s="52">
        <v>0</v>
      </c>
      <c r="AC191" s="51">
        <v>44042</v>
      </c>
      <c r="AD191" s="51">
        <v>44042</v>
      </c>
      <c r="AE191" s="50" t="s">
        <v>670</v>
      </c>
      <c r="AF191" s="50" t="s">
        <v>670</v>
      </c>
    </row>
    <row r="192" spans="1:32" ht="17.25" customHeight="1">
      <c r="A192" s="57" t="str">
        <f t="shared" si="5"/>
        <v>MEDICAMENTOS C/ RESTRICAO</v>
      </c>
      <c r="B192" s="69" t="str">
        <f>VLOOKUP(A192,'De Para'!$C$3:$D$195,2,0)</f>
        <v>FORNECEDORES</v>
      </c>
      <c r="C192" s="83">
        <f t="shared" si="4"/>
        <v>7</v>
      </c>
      <c r="D192" s="50" t="s">
        <v>258</v>
      </c>
      <c r="E192" s="50" t="s">
        <v>410</v>
      </c>
      <c r="F192" s="51">
        <v>44042</v>
      </c>
      <c r="G192" s="50" t="s">
        <v>278</v>
      </c>
      <c r="H192" s="52">
        <v>100</v>
      </c>
      <c r="I192" s="86" t="s">
        <v>675</v>
      </c>
      <c r="J192" s="50" t="s">
        <v>409</v>
      </c>
      <c r="K192" s="50" t="s">
        <v>410</v>
      </c>
      <c r="L192" s="50" t="s">
        <v>341</v>
      </c>
      <c r="M192" s="52">
        <v>155368</v>
      </c>
      <c r="N192" s="50" t="s">
        <v>342</v>
      </c>
      <c r="O192" s="50" t="s">
        <v>599</v>
      </c>
      <c r="P192" s="55">
        <v>-887</v>
      </c>
      <c r="Q192" s="52">
        <v>7</v>
      </c>
      <c r="R192" s="50" t="s">
        <v>904</v>
      </c>
      <c r="S192" s="52">
        <v>2020</v>
      </c>
      <c r="T192" s="50" t="s">
        <v>905</v>
      </c>
      <c r="U192" s="50" t="s">
        <v>263</v>
      </c>
      <c r="V192" s="50" t="s">
        <v>303</v>
      </c>
      <c r="W192" s="50" t="s">
        <v>344</v>
      </c>
      <c r="X192" s="52">
        <v>1</v>
      </c>
      <c r="Y192" s="52">
        <v>125889</v>
      </c>
      <c r="Z192" s="50" t="s">
        <v>266</v>
      </c>
      <c r="AA192" s="52">
        <v>1</v>
      </c>
      <c r="AB192" s="52">
        <v>0</v>
      </c>
      <c r="AC192" s="51">
        <v>44042</v>
      </c>
      <c r="AD192" s="51">
        <v>44042</v>
      </c>
      <c r="AE192" s="50" t="s">
        <v>670</v>
      </c>
      <c r="AF192" s="50" t="s">
        <v>670</v>
      </c>
    </row>
    <row r="193" spans="1:32" ht="17.25" customHeight="1">
      <c r="A193" s="57" t="str">
        <f t="shared" si="5"/>
        <v>MEDICAMENTOS C/ RESTRICAO</v>
      </c>
      <c r="B193" s="69" t="str">
        <f>VLOOKUP(A193,'De Para'!$C$3:$D$195,2,0)</f>
        <v>FORNECEDORES</v>
      </c>
      <c r="C193" s="83">
        <f t="shared" si="4"/>
        <v>7</v>
      </c>
      <c r="D193" s="50" t="s">
        <v>258</v>
      </c>
      <c r="E193" s="50" t="s">
        <v>410</v>
      </c>
      <c r="F193" s="51">
        <v>44042</v>
      </c>
      <c r="G193" s="50" t="s">
        <v>278</v>
      </c>
      <c r="H193" s="52">
        <v>100</v>
      </c>
      <c r="I193" s="86" t="s">
        <v>675</v>
      </c>
      <c r="J193" s="50" t="s">
        <v>409</v>
      </c>
      <c r="K193" s="50" t="s">
        <v>410</v>
      </c>
      <c r="L193" s="50" t="s">
        <v>341</v>
      </c>
      <c r="M193" s="52">
        <v>155369</v>
      </c>
      <c r="N193" s="50" t="s">
        <v>342</v>
      </c>
      <c r="O193" s="50" t="s">
        <v>585</v>
      </c>
      <c r="P193" s="55">
        <v>-968.96</v>
      </c>
      <c r="Q193" s="52">
        <v>7</v>
      </c>
      <c r="R193" s="50" t="s">
        <v>906</v>
      </c>
      <c r="S193" s="52">
        <v>2020</v>
      </c>
      <c r="T193" s="50" t="s">
        <v>907</v>
      </c>
      <c r="U193" s="50" t="s">
        <v>263</v>
      </c>
      <c r="V193" s="50" t="s">
        <v>303</v>
      </c>
      <c r="W193" s="50" t="s">
        <v>344</v>
      </c>
      <c r="X193" s="52">
        <v>1</v>
      </c>
      <c r="Y193" s="52">
        <v>125891</v>
      </c>
      <c r="Z193" s="50" t="s">
        <v>266</v>
      </c>
      <c r="AA193" s="52">
        <v>1</v>
      </c>
      <c r="AB193" s="52">
        <v>0</v>
      </c>
      <c r="AC193" s="51">
        <v>44042</v>
      </c>
      <c r="AD193" s="51">
        <v>44042</v>
      </c>
      <c r="AE193" s="50" t="s">
        <v>670</v>
      </c>
      <c r="AF193" s="50" t="s">
        <v>670</v>
      </c>
    </row>
    <row r="194" spans="1:32" ht="17.25" customHeight="1">
      <c r="A194" s="57" t="str">
        <f t="shared" si="5"/>
        <v>MATERIAIS HOSPITALARES C/ RESTRICAO</v>
      </c>
      <c r="B194" s="69" t="str">
        <f>VLOOKUP(A194,'De Para'!$C$3:$D$195,2,0)</f>
        <v>FORNECEDORES</v>
      </c>
      <c r="C194" s="83">
        <f t="shared" ref="C194:C257" si="6">MONTH(AC194)</f>
        <v>7</v>
      </c>
      <c r="D194" s="50" t="s">
        <v>258</v>
      </c>
      <c r="E194" s="50" t="s">
        <v>410</v>
      </c>
      <c r="F194" s="51">
        <v>44042</v>
      </c>
      <c r="G194" s="50" t="s">
        <v>278</v>
      </c>
      <c r="H194" s="52">
        <v>100</v>
      </c>
      <c r="I194" s="86" t="s">
        <v>675</v>
      </c>
      <c r="J194" s="50" t="s">
        <v>409</v>
      </c>
      <c r="K194" s="50" t="s">
        <v>410</v>
      </c>
      <c r="L194" s="50" t="s">
        <v>359</v>
      </c>
      <c r="M194" s="52">
        <v>155370</v>
      </c>
      <c r="N194" s="50" t="s">
        <v>360</v>
      </c>
      <c r="O194" s="50" t="s">
        <v>534</v>
      </c>
      <c r="P194" s="55">
        <v>-1270</v>
      </c>
      <c r="Q194" s="52">
        <v>7</v>
      </c>
      <c r="R194" s="50" t="s">
        <v>908</v>
      </c>
      <c r="S194" s="52">
        <v>2020</v>
      </c>
      <c r="T194" s="50" t="s">
        <v>909</v>
      </c>
      <c r="U194" s="50" t="s">
        <v>263</v>
      </c>
      <c r="V194" s="50" t="s">
        <v>303</v>
      </c>
      <c r="W194" s="50" t="s">
        <v>344</v>
      </c>
      <c r="X194" s="52">
        <v>1</v>
      </c>
      <c r="Y194" s="52">
        <v>125900</v>
      </c>
      <c r="Z194" s="50" t="s">
        <v>266</v>
      </c>
      <c r="AA194" s="52">
        <v>1</v>
      </c>
      <c r="AB194" s="52">
        <v>0</v>
      </c>
      <c r="AC194" s="51">
        <v>44042</v>
      </c>
      <c r="AD194" s="51">
        <v>44042</v>
      </c>
      <c r="AE194" s="50" t="s">
        <v>670</v>
      </c>
      <c r="AF194" s="50" t="s">
        <v>670</v>
      </c>
    </row>
    <row r="195" spans="1:32" ht="17.25" customHeight="1">
      <c r="A195" s="57" t="str">
        <f t="shared" ref="A195:A258" si="7">N195</f>
        <v>MATERIAIS HOSPITALARES C/ RESTRICAO</v>
      </c>
      <c r="B195" s="69" t="str">
        <f>VLOOKUP(A195,'De Para'!$C$3:$D$195,2,0)</f>
        <v>FORNECEDORES</v>
      </c>
      <c r="C195" s="83">
        <f t="shared" si="6"/>
        <v>7</v>
      </c>
      <c r="D195" s="50" t="s">
        <v>258</v>
      </c>
      <c r="E195" s="50" t="s">
        <v>410</v>
      </c>
      <c r="F195" s="51">
        <v>44042</v>
      </c>
      <c r="G195" s="50" t="s">
        <v>278</v>
      </c>
      <c r="H195" s="52">
        <v>100</v>
      </c>
      <c r="I195" s="86" t="s">
        <v>675</v>
      </c>
      <c r="J195" s="50" t="s">
        <v>409</v>
      </c>
      <c r="K195" s="50" t="s">
        <v>410</v>
      </c>
      <c r="L195" s="50" t="s">
        <v>359</v>
      </c>
      <c r="M195" s="52">
        <v>155371</v>
      </c>
      <c r="N195" s="50" t="s">
        <v>360</v>
      </c>
      <c r="O195" s="50" t="s">
        <v>399</v>
      </c>
      <c r="P195" s="55">
        <v>-1372.9</v>
      </c>
      <c r="Q195" s="52">
        <v>7</v>
      </c>
      <c r="R195" s="50" t="s">
        <v>910</v>
      </c>
      <c r="S195" s="52">
        <v>2020</v>
      </c>
      <c r="T195" s="50" t="s">
        <v>911</v>
      </c>
      <c r="U195" s="50" t="s">
        <v>263</v>
      </c>
      <c r="V195" s="50" t="s">
        <v>303</v>
      </c>
      <c r="W195" s="50" t="s">
        <v>344</v>
      </c>
      <c r="X195" s="52">
        <v>1</v>
      </c>
      <c r="Y195" s="52">
        <v>125905</v>
      </c>
      <c r="Z195" s="50" t="s">
        <v>266</v>
      </c>
      <c r="AA195" s="52">
        <v>1</v>
      </c>
      <c r="AB195" s="52">
        <v>0</v>
      </c>
      <c r="AC195" s="51">
        <v>44042</v>
      </c>
      <c r="AD195" s="51">
        <v>44042</v>
      </c>
      <c r="AE195" s="50" t="s">
        <v>670</v>
      </c>
      <c r="AF195" s="50" t="s">
        <v>670</v>
      </c>
    </row>
    <row r="196" spans="1:32" ht="17.25" customHeight="1">
      <c r="A196" s="57" t="str">
        <f t="shared" si="7"/>
        <v>MATERIAIS HOSPITALARES C/ RESTRICAO</v>
      </c>
      <c r="B196" s="69" t="str">
        <f>VLOOKUP(A196,'De Para'!$C$3:$D$195,2,0)</f>
        <v>FORNECEDORES</v>
      </c>
      <c r="C196" s="83">
        <f t="shared" si="6"/>
        <v>7</v>
      </c>
      <c r="D196" s="50" t="s">
        <v>258</v>
      </c>
      <c r="E196" s="50" t="s">
        <v>410</v>
      </c>
      <c r="F196" s="51">
        <v>44042</v>
      </c>
      <c r="G196" s="50" t="s">
        <v>278</v>
      </c>
      <c r="H196" s="52">
        <v>100</v>
      </c>
      <c r="I196" s="86" t="s">
        <v>675</v>
      </c>
      <c r="J196" s="50" t="s">
        <v>409</v>
      </c>
      <c r="K196" s="50" t="s">
        <v>410</v>
      </c>
      <c r="L196" s="50" t="s">
        <v>359</v>
      </c>
      <c r="M196" s="52">
        <v>155372</v>
      </c>
      <c r="N196" s="50" t="s">
        <v>360</v>
      </c>
      <c r="O196" s="53" t="s">
        <v>399</v>
      </c>
      <c r="P196" s="55">
        <v>-13403.74</v>
      </c>
      <c r="Q196" s="52">
        <v>7</v>
      </c>
      <c r="R196" s="50" t="s">
        <v>912</v>
      </c>
      <c r="S196" s="52">
        <v>2020</v>
      </c>
      <c r="T196" s="50" t="s">
        <v>913</v>
      </c>
      <c r="U196" s="50" t="s">
        <v>263</v>
      </c>
      <c r="V196" s="50" t="s">
        <v>303</v>
      </c>
      <c r="W196" s="50" t="s">
        <v>344</v>
      </c>
      <c r="X196" s="52">
        <v>1</v>
      </c>
      <c r="Y196" s="52">
        <v>125908</v>
      </c>
      <c r="Z196" s="50" t="s">
        <v>266</v>
      </c>
      <c r="AA196" s="52">
        <v>1</v>
      </c>
      <c r="AB196" s="52">
        <v>0</v>
      </c>
      <c r="AC196" s="51">
        <v>44042</v>
      </c>
      <c r="AD196" s="51">
        <v>44042</v>
      </c>
      <c r="AE196" s="50" t="s">
        <v>670</v>
      </c>
      <c r="AF196" s="50" t="s">
        <v>670</v>
      </c>
    </row>
    <row r="197" spans="1:32" ht="17.25" customHeight="1">
      <c r="A197" s="57" t="str">
        <f t="shared" si="7"/>
        <v>MATERIAIS HOSPITALARES C/ RESTRICAO</v>
      </c>
      <c r="B197" s="69" t="str">
        <f>VLOOKUP(A197,'De Para'!$C$3:$D$195,2,0)</f>
        <v>FORNECEDORES</v>
      </c>
      <c r="C197" s="83">
        <f t="shared" si="6"/>
        <v>7</v>
      </c>
      <c r="D197" s="50" t="s">
        <v>258</v>
      </c>
      <c r="E197" s="50" t="s">
        <v>410</v>
      </c>
      <c r="F197" s="51">
        <v>44042</v>
      </c>
      <c r="G197" s="50" t="s">
        <v>278</v>
      </c>
      <c r="H197" s="52">
        <v>100</v>
      </c>
      <c r="I197" s="50" t="s">
        <v>675</v>
      </c>
      <c r="J197" s="50" t="s">
        <v>409</v>
      </c>
      <c r="K197" s="50" t="s">
        <v>410</v>
      </c>
      <c r="L197" s="50" t="s">
        <v>359</v>
      </c>
      <c r="M197" s="52">
        <v>155373</v>
      </c>
      <c r="N197" s="50" t="s">
        <v>360</v>
      </c>
      <c r="O197" s="50" t="s">
        <v>372</v>
      </c>
      <c r="P197" s="55">
        <v>-1342.6</v>
      </c>
      <c r="Q197" s="52">
        <v>7</v>
      </c>
      <c r="R197" s="50" t="s">
        <v>914</v>
      </c>
      <c r="S197" s="52">
        <v>2020</v>
      </c>
      <c r="T197" s="50" t="s">
        <v>915</v>
      </c>
      <c r="U197" s="50" t="s">
        <v>263</v>
      </c>
      <c r="V197" s="50" t="s">
        <v>303</v>
      </c>
      <c r="W197" s="50" t="s">
        <v>344</v>
      </c>
      <c r="X197" s="52">
        <v>1</v>
      </c>
      <c r="Y197" s="52">
        <v>125921</v>
      </c>
      <c r="Z197" s="50" t="s">
        <v>266</v>
      </c>
      <c r="AA197" s="52">
        <v>1</v>
      </c>
      <c r="AB197" s="52">
        <v>0</v>
      </c>
      <c r="AC197" s="51">
        <v>44042</v>
      </c>
      <c r="AD197" s="51">
        <v>44042</v>
      </c>
      <c r="AE197" s="50" t="s">
        <v>670</v>
      </c>
      <c r="AF197" s="50" t="s">
        <v>670</v>
      </c>
    </row>
    <row r="198" spans="1:32" ht="17.25" customHeight="1">
      <c r="A198" s="57" t="str">
        <f t="shared" si="7"/>
        <v>MEDICAMENTOS C/ RESTRICAO</v>
      </c>
      <c r="B198" s="69" t="str">
        <f>VLOOKUP(A198,'De Para'!$C$3:$D$195,2,0)</f>
        <v>FORNECEDORES</v>
      </c>
      <c r="C198" s="83">
        <f t="shared" si="6"/>
        <v>7</v>
      </c>
      <c r="D198" s="50" t="s">
        <v>258</v>
      </c>
      <c r="E198" s="50" t="s">
        <v>410</v>
      </c>
      <c r="F198" s="51">
        <v>44042</v>
      </c>
      <c r="G198" s="50" t="s">
        <v>278</v>
      </c>
      <c r="H198" s="52">
        <v>100</v>
      </c>
      <c r="I198" s="50" t="s">
        <v>675</v>
      </c>
      <c r="J198" s="50" t="s">
        <v>409</v>
      </c>
      <c r="K198" s="50" t="s">
        <v>410</v>
      </c>
      <c r="L198" s="50" t="s">
        <v>341</v>
      </c>
      <c r="M198" s="52">
        <v>155374</v>
      </c>
      <c r="N198" s="50" t="s">
        <v>342</v>
      </c>
      <c r="O198" s="50" t="s">
        <v>887</v>
      </c>
      <c r="P198" s="55">
        <v>-15403.22</v>
      </c>
      <c r="Q198" s="52">
        <v>7</v>
      </c>
      <c r="R198" s="50" t="s">
        <v>916</v>
      </c>
      <c r="S198" s="52">
        <v>2020</v>
      </c>
      <c r="T198" s="50" t="s">
        <v>917</v>
      </c>
      <c r="U198" s="50" t="s">
        <v>263</v>
      </c>
      <c r="V198" s="50" t="s">
        <v>303</v>
      </c>
      <c r="W198" s="50" t="s">
        <v>344</v>
      </c>
      <c r="X198" s="52">
        <v>1</v>
      </c>
      <c r="Y198" s="52">
        <v>125925</v>
      </c>
      <c r="Z198" s="50" t="s">
        <v>266</v>
      </c>
      <c r="AA198" s="52">
        <v>1</v>
      </c>
      <c r="AB198" s="52">
        <v>0</v>
      </c>
      <c r="AC198" s="51">
        <v>44042</v>
      </c>
      <c r="AD198" s="51">
        <v>44042</v>
      </c>
      <c r="AE198" s="50" t="s">
        <v>670</v>
      </c>
      <c r="AF198" s="50" t="s">
        <v>670</v>
      </c>
    </row>
    <row r="199" spans="1:32" ht="17.25" customHeight="1">
      <c r="A199" s="57" t="str">
        <f t="shared" si="7"/>
        <v>MEDICAMENTOS C/ RESTRICAO</v>
      </c>
      <c r="B199" s="69" t="str">
        <f>VLOOKUP(A199,'De Para'!$C$3:$D$195,2,0)</f>
        <v>FORNECEDORES</v>
      </c>
      <c r="C199" s="83">
        <f t="shared" si="6"/>
        <v>7</v>
      </c>
      <c r="D199" s="50" t="s">
        <v>258</v>
      </c>
      <c r="E199" s="50" t="s">
        <v>410</v>
      </c>
      <c r="F199" s="51">
        <v>44042</v>
      </c>
      <c r="G199" s="50" t="s">
        <v>278</v>
      </c>
      <c r="H199" s="52">
        <v>100</v>
      </c>
      <c r="I199" s="50" t="s">
        <v>675</v>
      </c>
      <c r="J199" s="50" t="s">
        <v>409</v>
      </c>
      <c r="K199" s="50" t="s">
        <v>410</v>
      </c>
      <c r="L199" s="50" t="s">
        <v>341</v>
      </c>
      <c r="M199" s="52">
        <v>155375</v>
      </c>
      <c r="N199" s="50" t="s">
        <v>342</v>
      </c>
      <c r="O199" s="50" t="s">
        <v>402</v>
      </c>
      <c r="P199" s="55">
        <v>-3470</v>
      </c>
      <c r="Q199" s="52">
        <v>7</v>
      </c>
      <c r="R199" s="50" t="s">
        <v>918</v>
      </c>
      <c r="S199" s="52">
        <v>2020</v>
      </c>
      <c r="T199" s="50" t="s">
        <v>919</v>
      </c>
      <c r="U199" s="50" t="s">
        <v>263</v>
      </c>
      <c r="V199" s="50" t="s">
        <v>303</v>
      </c>
      <c r="W199" s="50" t="s">
        <v>344</v>
      </c>
      <c r="X199" s="52">
        <v>1</v>
      </c>
      <c r="Y199" s="52">
        <v>125935</v>
      </c>
      <c r="Z199" s="50" t="s">
        <v>266</v>
      </c>
      <c r="AA199" s="52">
        <v>1</v>
      </c>
      <c r="AB199" s="52">
        <v>0</v>
      </c>
      <c r="AC199" s="51">
        <v>44042</v>
      </c>
      <c r="AD199" s="51">
        <v>44042</v>
      </c>
      <c r="AE199" s="50" t="s">
        <v>670</v>
      </c>
      <c r="AF199" s="50" t="s">
        <v>670</v>
      </c>
    </row>
    <row r="200" spans="1:32" ht="17.25" customHeight="1">
      <c r="A200" s="57" t="str">
        <f t="shared" si="7"/>
        <v>EST. MATERIAIS DE EXPEDIENTE C/ RESTRICAO</v>
      </c>
      <c r="B200" s="69" t="str">
        <f>VLOOKUP(A200,'De Para'!$C$3:$D$195,2,0)</f>
        <v>FORNECEDORES</v>
      </c>
      <c r="C200" s="83">
        <f t="shared" si="6"/>
        <v>7</v>
      </c>
      <c r="D200" s="50" t="s">
        <v>258</v>
      </c>
      <c r="E200" s="50" t="s">
        <v>410</v>
      </c>
      <c r="F200" s="51">
        <v>44042</v>
      </c>
      <c r="G200" s="50" t="s">
        <v>278</v>
      </c>
      <c r="H200" s="52">
        <v>100</v>
      </c>
      <c r="I200" s="86" t="s">
        <v>675</v>
      </c>
      <c r="J200" s="50" t="s">
        <v>409</v>
      </c>
      <c r="K200" s="50" t="s">
        <v>410</v>
      </c>
      <c r="L200" s="50" t="s">
        <v>470</v>
      </c>
      <c r="M200" s="52">
        <v>155376</v>
      </c>
      <c r="N200" s="50" t="s">
        <v>471</v>
      </c>
      <c r="O200" s="53" t="s">
        <v>542</v>
      </c>
      <c r="P200" s="78">
        <v>-8526</v>
      </c>
      <c r="Q200" s="52">
        <v>7</v>
      </c>
      <c r="R200" s="50" t="s">
        <v>920</v>
      </c>
      <c r="S200" s="52">
        <v>2020</v>
      </c>
      <c r="T200" s="50" t="s">
        <v>921</v>
      </c>
      <c r="U200" s="50" t="s">
        <v>263</v>
      </c>
      <c r="V200" s="50" t="s">
        <v>303</v>
      </c>
      <c r="W200" s="50" t="s">
        <v>351</v>
      </c>
      <c r="X200" s="52">
        <v>1</v>
      </c>
      <c r="Y200" s="52">
        <v>125938</v>
      </c>
      <c r="Z200" s="50" t="s">
        <v>266</v>
      </c>
      <c r="AA200" s="52">
        <v>1</v>
      </c>
      <c r="AB200" s="52">
        <v>0</v>
      </c>
      <c r="AC200" s="51">
        <v>44042</v>
      </c>
      <c r="AD200" s="51">
        <v>44042</v>
      </c>
      <c r="AE200" s="50" t="s">
        <v>670</v>
      </c>
      <c r="AF200" s="50" t="s">
        <v>670</v>
      </c>
    </row>
    <row r="201" spans="1:32" ht="17.25" customHeight="1">
      <c r="A201" s="57" t="str">
        <f t="shared" si="7"/>
        <v>MÓVEIS E UTENSÍLIOS C/ RESTRIÇÃO</v>
      </c>
      <c r="B201" s="69" t="str">
        <f>VLOOKUP(A201,'De Para'!$C$3:$D$195,2,0)</f>
        <v>FORNECEDORES</v>
      </c>
      <c r="C201" s="83">
        <f t="shared" si="6"/>
        <v>7</v>
      </c>
      <c r="D201" s="50" t="s">
        <v>258</v>
      </c>
      <c r="E201" s="50" t="s">
        <v>410</v>
      </c>
      <c r="F201" s="51">
        <v>44042</v>
      </c>
      <c r="G201" s="50" t="s">
        <v>278</v>
      </c>
      <c r="H201" s="52">
        <v>100</v>
      </c>
      <c r="I201" s="86" t="s">
        <v>675</v>
      </c>
      <c r="J201" s="50" t="s">
        <v>409</v>
      </c>
      <c r="K201" s="50" t="s">
        <v>410</v>
      </c>
      <c r="L201" s="50" t="s">
        <v>415</v>
      </c>
      <c r="M201" s="52">
        <v>155377</v>
      </c>
      <c r="N201" s="50" t="s">
        <v>416</v>
      </c>
      <c r="O201" s="50" t="s">
        <v>922</v>
      </c>
      <c r="P201" s="55">
        <v>-910</v>
      </c>
      <c r="Q201" s="52">
        <v>7</v>
      </c>
      <c r="R201" s="50" t="s">
        <v>923</v>
      </c>
      <c r="S201" s="52">
        <v>2020</v>
      </c>
      <c r="T201" s="50" t="s">
        <v>924</v>
      </c>
      <c r="U201" s="50" t="s">
        <v>263</v>
      </c>
      <c r="V201" s="50" t="s">
        <v>383</v>
      </c>
      <c r="W201" s="50" t="s">
        <v>417</v>
      </c>
      <c r="X201" s="52">
        <v>1</v>
      </c>
      <c r="Y201" s="52">
        <v>125947</v>
      </c>
      <c r="Z201" s="50" t="s">
        <v>266</v>
      </c>
      <c r="AA201" s="52">
        <v>1</v>
      </c>
      <c r="AB201" s="52">
        <v>0</v>
      </c>
      <c r="AC201" s="51">
        <v>44042</v>
      </c>
      <c r="AD201" s="51">
        <v>44042</v>
      </c>
      <c r="AE201" s="50" t="s">
        <v>670</v>
      </c>
      <c r="AF201" s="50" t="s">
        <v>670</v>
      </c>
    </row>
    <row r="202" spans="1:32" ht="17.25" customHeight="1">
      <c r="A202" s="57" t="str">
        <f t="shared" si="7"/>
        <v>MÓVEIS E UTENSÍLIOS C/ RESTRIÇÃO</v>
      </c>
      <c r="B202" s="69" t="str">
        <f>VLOOKUP(A202,'De Para'!$C$3:$D$195,2,0)</f>
        <v>FORNECEDORES</v>
      </c>
      <c r="C202" s="83">
        <f t="shared" si="6"/>
        <v>7</v>
      </c>
      <c r="D202" s="50" t="s">
        <v>258</v>
      </c>
      <c r="E202" s="50" t="s">
        <v>410</v>
      </c>
      <c r="F202" s="51">
        <v>44042</v>
      </c>
      <c r="G202" s="50" t="s">
        <v>278</v>
      </c>
      <c r="H202" s="52">
        <v>100</v>
      </c>
      <c r="I202" s="86" t="s">
        <v>675</v>
      </c>
      <c r="J202" s="50" t="s">
        <v>409</v>
      </c>
      <c r="K202" s="50" t="s">
        <v>410</v>
      </c>
      <c r="L202" s="50" t="s">
        <v>415</v>
      </c>
      <c r="M202" s="52">
        <v>155378</v>
      </c>
      <c r="N202" s="50" t="s">
        <v>416</v>
      </c>
      <c r="O202" s="50" t="s">
        <v>922</v>
      </c>
      <c r="P202" s="55">
        <v>-6718</v>
      </c>
      <c r="Q202" s="52">
        <v>7</v>
      </c>
      <c r="R202" s="50" t="s">
        <v>925</v>
      </c>
      <c r="S202" s="52">
        <v>2020</v>
      </c>
      <c r="T202" s="50" t="s">
        <v>926</v>
      </c>
      <c r="U202" s="50" t="s">
        <v>263</v>
      </c>
      <c r="V202" s="50" t="s">
        <v>383</v>
      </c>
      <c r="W202" s="50" t="s">
        <v>417</v>
      </c>
      <c r="X202" s="52">
        <v>1</v>
      </c>
      <c r="Y202" s="52">
        <v>125953</v>
      </c>
      <c r="Z202" s="50" t="s">
        <v>266</v>
      </c>
      <c r="AA202" s="52">
        <v>1</v>
      </c>
      <c r="AB202" s="52">
        <v>0</v>
      </c>
      <c r="AC202" s="51">
        <v>44042</v>
      </c>
      <c r="AD202" s="51">
        <v>44042</v>
      </c>
      <c r="AE202" s="50" t="s">
        <v>670</v>
      </c>
      <c r="AF202" s="50" t="s">
        <v>670</v>
      </c>
    </row>
    <row r="203" spans="1:32" ht="17.25" customHeight="1">
      <c r="A203" s="57" t="str">
        <f t="shared" si="7"/>
        <v>ALUGUEL DE MÁQUINAS E EQUIPAMENTOS</v>
      </c>
      <c r="B203" s="69" t="str">
        <f>VLOOKUP(A203,'De Para'!$C$3:$D$195,2,0)</f>
        <v>FORNECEDORES</v>
      </c>
      <c r="C203" s="83">
        <f t="shared" si="6"/>
        <v>7</v>
      </c>
      <c r="D203" s="50" t="s">
        <v>258</v>
      </c>
      <c r="E203" s="50" t="s">
        <v>410</v>
      </c>
      <c r="F203" s="51">
        <v>44042</v>
      </c>
      <c r="G203" s="50" t="s">
        <v>278</v>
      </c>
      <c r="H203" s="52">
        <v>100</v>
      </c>
      <c r="I203" s="86" t="s">
        <v>675</v>
      </c>
      <c r="J203" s="50" t="s">
        <v>409</v>
      </c>
      <c r="K203" s="50" t="s">
        <v>410</v>
      </c>
      <c r="L203" s="50" t="s">
        <v>439</v>
      </c>
      <c r="M203" s="52">
        <v>155379</v>
      </c>
      <c r="N203" s="50" t="s">
        <v>440</v>
      </c>
      <c r="O203" s="50" t="s">
        <v>927</v>
      </c>
      <c r="P203" s="55">
        <v>-36319.01</v>
      </c>
      <c r="Q203" s="52">
        <v>7</v>
      </c>
      <c r="R203" s="50" t="s">
        <v>928</v>
      </c>
      <c r="S203" s="52">
        <v>2020</v>
      </c>
      <c r="T203" s="50" t="s">
        <v>929</v>
      </c>
      <c r="U203" s="50" t="s">
        <v>263</v>
      </c>
      <c r="V203" s="50" t="s">
        <v>329</v>
      </c>
      <c r="W203" s="50" t="s">
        <v>330</v>
      </c>
      <c r="X203" s="52">
        <v>1</v>
      </c>
      <c r="Y203" s="52">
        <v>125966</v>
      </c>
      <c r="Z203" s="50" t="s">
        <v>266</v>
      </c>
      <c r="AA203" s="52">
        <v>1</v>
      </c>
      <c r="AB203" s="52">
        <v>0</v>
      </c>
      <c r="AC203" s="51">
        <v>44042</v>
      </c>
      <c r="AD203" s="51">
        <v>44042</v>
      </c>
      <c r="AE203" s="50" t="s">
        <v>670</v>
      </c>
      <c r="AF203" s="50" t="s">
        <v>670</v>
      </c>
    </row>
    <row r="204" spans="1:32" ht="17.25" customHeight="1">
      <c r="A204" s="57" t="str">
        <f t="shared" si="7"/>
        <v>ALUGUEL DE MOVEIS</v>
      </c>
      <c r="B204" s="69" t="str">
        <f>VLOOKUP(A204,'De Para'!$C$3:$D$195,2,0)</f>
        <v>FORNECEDORES</v>
      </c>
      <c r="C204" s="83">
        <f t="shared" si="6"/>
        <v>7</v>
      </c>
      <c r="D204" s="50" t="s">
        <v>258</v>
      </c>
      <c r="E204" s="50" t="s">
        <v>410</v>
      </c>
      <c r="F204" s="51">
        <v>44042</v>
      </c>
      <c r="G204" s="50" t="s">
        <v>278</v>
      </c>
      <c r="H204" s="52">
        <v>100</v>
      </c>
      <c r="I204" s="86" t="s">
        <v>675</v>
      </c>
      <c r="J204" s="50" t="s">
        <v>409</v>
      </c>
      <c r="K204" s="50" t="s">
        <v>410</v>
      </c>
      <c r="L204" s="50" t="s">
        <v>930</v>
      </c>
      <c r="M204" s="52">
        <v>155380</v>
      </c>
      <c r="N204" s="50" t="s">
        <v>931</v>
      </c>
      <c r="O204" s="50" t="s">
        <v>691</v>
      </c>
      <c r="P204" s="55">
        <v>-3138</v>
      </c>
      <c r="Q204" s="52">
        <v>7</v>
      </c>
      <c r="R204" s="50" t="s">
        <v>932</v>
      </c>
      <c r="S204" s="52">
        <v>2020</v>
      </c>
      <c r="T204" s="50" t="s">
        <v>933</v>
      </c>
      <c r="U204" s="50" t="s">
        <v>263</v>
      </c>
      <c r="V204" s="50" t="s">
        <v>329</v>
      </c>
      <c r="W204" s="50" t="s">
        <v>330</v>
      </c>
      <c r="X204" s="52">
        <v>1</v>
      </c>
      <c r="Y204" s="52">
        <v>126136</v>
      </c>
      <c r="Z204" s="50" t="s">
        <v>266</v>
      </c>
      <c r="AA204" s="52">
        <v>1</v>
      </c>
      <c r="AB204" s="52">
        <v>0</v>
      </c>
      <c r="AC204" s="51">
        <v>44042</v>
      </c>
      <c r="AD204" s="51">
        <v>44042</v>
      </c>
      <c r="AE204" s="50" t="s">
        <v>670</v>
      </c>
      <c r="AF204" s="50" t="s">
        <v>670</v>
      </c>
    </row>
    <row r="205" spans="1:32" ht="17.25" customHeight="1">
      <c r="A205" s="57" t="str">
        <f t="shared" si="7"/>
        <v>ADIANTAMENTO FORNECEDORES (Não usar)</v>
      </c>
      <c r="B205" s="69" t="str">
        <f>VLOOKUP(A205,'De Para'!$C$3:$D$195,2,0)</f>
        <v>FORNECEDORES</v>
      </c>
      <c r="C205" s="83">
        <f t="shared" si="6"/>
        <v>7</v>
      </c>
      <c r="D205" s="50" t="s">
        <v>258</v>
      </c>
      <c r="E205" s="50" t="s">
        <v>410</v>
      </c>
      <c r="F205" s="51">
        <v>44042</v>
      </c>
      <c r="G205" s="50" t="s">
        <v>278</v>
      </c>
      <c r="H205" s="52">
        <v>100</v>
      </c>
      <c r="I205" s="86" t="s">
        <v>675</v>
      </c>
      <c r="J205" s="50" t="s">
        <v>409</v>
      </c>
      <c r="K205" s="50" t="s">
        <v>410</v>
      </c>
      <c r="L205" s="50" t="s">
        <v>406</v>
      </c>
      <c r="M205" s="52">
        <v>155381</v>
      </c>
      <c r="N205" s="50" t="s">
        <v>407</v>
      </c>
      <c r="O205" s="50" t="s">
        <v>934</v>
      </c>
      <c r="P205" s="55">
        <v>-1760800</v>
      </c>
      <c r="Q205" s="52">
        <v>7</v>
      </c>
      <c r="R205" s="50" t="s">
        <v>935</v>
      </c>
      <c r="S205" s="52">
        <v>2020</v>
      </c>
      <c r="T205" s="50" t="s">
        <v>936</v>
      </c>
      <c r="U205" s="50" t="s">
        <v>263</v>
      </c>
      <c r="V205" s="50" t="s">
        <v>355</v>
      </c>
      <c r="W205" s="50" t="s">
        <v>408</v>
      </c>
      <c r="X205" s="52">
        <v>1</v>
      </c>
      <c r="Y205" s="52">
        <v>126324</v>
      </c>
      <c r="Z205" s="50" t="s">
        <v>266</v>
      </c>
      <c r="AA205" s="52">
        <v>1</v>
      </c>
      <c r="AB205" s="52">
        <v>0</v>
      </c>
      <c r="AC205" s="51">
        <v>44042</v>
      </c>
      <c r="AD205" s="51">
        <v>44042</v>
      </c>
      <c r="AE205" s="50" t="s">
        <v>670</v>
      </c>
      <c r="AF205" s="50" t="s">
        <v>673</v>
      </c>
    </row>
    <row r="206" spans="1:32" ht="17.25" customHeight="1">
      <c r="A206" s="57" t="str">
        <f t="shared" si="7"/>
        <v>ADIANTAMENTO FORNECEDORES (Não usar)</v>
      </c>
      <c r="B206" s="69" t="str">
        <f>VLOOKUP(A206,'De Para'!$C$3:$D$195,2,0)</f>
        <v>FORNECEDORES</v>
      </c>
      <c r="C206" s="83">
        <f t="shared" si="6"/>
        <v>7</v>
      </c>
      <c r="D206" s="50" t="s">
        <v>258</v>
      </c>
      <c r="E206" s="50" t="s">
        <v>410</v>
      </c>
      <c r="F206" s="51">
        <v>44042</v>
      </c>
      <c r="G206" s="50" t="s">
        <v>278</v>
      </c>
      <c r="H206" s="52">
        <v>100</v>
      </c>
      <c r="I206" s="86" t="s">
        <v>675</v>
      </c>
      <c r="J206" s="50" t="s">
        <v>409</v>
      </c>
      <c r="K206" s="50" t="s">
        <v>410</v>
      </c>
      <c r="L206" s="50" t="s">
        <v>406</v>
      </c>
      <c r="M206" s="52">
        <v>155382</v>
      </c>
      <c r="N206" s="50" t="s">
        <v>407</v>
      </c>
      <c r="O206" s="50" t="s">
        <v>937</v>
      </c>
      <c r="P206" s="55">
        <v>-142</v>
      </c>
      <c r="Q206" s="52">
        <v>7</v>
      </c>
      <c r="R206" s="50" t="s">
        <v>938</v>
      </c>
      <c r="S206" s="52">
        <v>2020</v>
      </c>
      <c r="T206" s="50" t="s">
        <v>939</v>
      </c>
      <c r="U206" s="50" t="s">
        <v>263</v>
      </c>
      <c r="V206" s="50" t="s">
        <v>355</v>
      </c>
      <c r="W206" s="50" t="s">
        <v>408</v>
      </c>
      <c r="X206" s="52">
        <v>1</v>
      </c>
      <c r="Y206" s="52">
        <v>126354</v>
      </c>
      <c r="Z206" s="50" t="s">
        <v>266</v>
      </c>
      <c r="AA206" s="52">
        <v>1</v>
      </c>
      <c r="AB206" s="52">
        <v>0</v>
      </c>
      <c r="AC206" s="51">
        <v>44042</v>
      </c>
      <c r="AD206" s="51">
        <v>44042</v>
      </c>
      <c r="AE206" s="50" t="s">
        <v>670</v>
      </c>
      <c r="AF206" s="50" t="s">
        <v>673</v>
      </c>
    </row>
    <row r="207" spans="1:32" ht="17.25" customHeight="1">
      <c r="A207" s="57" t="str">
        <f t="shared" si="7"/>
        <v>SERVIÇO DE SEGURANÇA PATRIMONIAL</v>
      </c>
      <c r="B207" s="69" t="str">
        <f>VLOOKUP(A207,'De Para'!$C$3:$D$195,2,0)</f>
        <v>FORNECEDORES</v>
      </c>
      <c r="C207" s="83">
        <f t="shared" si="6"/>
        <v>7</v>
      </c>
      <c r="D207" s="50" t="s">
        <v>258</v>
      </c>
      <c r="E207" s="50" t="s">
        <v>410</v>
      </c>
      <c r="F207" s="51">
        <v>44042</v>
      </c>
      <c r="G207" s="50" t="s">
        <v>278</v>
      </c>
      <c r="H207" s="52">
        <v>100</v>
      </c>
      <c r="I207" s="86" t="s">
        <v>675</v>
      </c>
      <c r="J207" s="50" t="s">
        <v>409</v>
      </c>
      <c r="K207" s="50" t="s">
        <v>410</v>
      </c>
      <c r="L207" s="50" t="s">
        <v>394</v>
      </c>
      <c r="M207" s="52">
        <v>155383</v>
      </c>
      <c r="N207" s="50" t="s">
        <v>395</v>
      </c>
      <c r="O207" s="50" t="s">
        <v>940</v>
      </c>
      <c r="P207" s="55">
        <v>-22538.09</v>
      </c>
      <c r="Q207" s="52">
        <v>7</v>
      </c>
      <c r="R207" s="50" t="s">
        <v>941</v>
      </c>
      <c r="S207" s="52">
        <v>2020</v>
      </c>
      <c r="T207" s="50" t="s">
        <v>942</v>
      </c>
      <c r="U207" s="50" t="s">
        <v>263</v>
      </c>
      <c r="V207" s="50" t="s">
        <v>288</v>
      </c>
      <c r="W207" s="50" t="s">
        <v>289</v>
      </c>
      <c r="X207" s="52">
        <v>1</v>
      </c>
      <c r="Y207" s="52">
        <v>126082</v>
      </c>
      <c r="Z207" s="50" t="s">
        <v>266</v>
      </c>
      <c r="AA207" s="52">
        <v>1</v>
      </c>
      <c r="AB207" s="52">
        <v>0</v>
      </c>
      <c r="AC207" s="51">
        <v>44042</v>
      </c>
      <c r="AD207" s="51">
        <v>44042</v>
      </c>
      <c r="AE207" s="50" t="s">
        <v>670</v>
      </c>
      <c r="AF207" s="50" t="s">
        <v>673</v>
      </c>
    </row>
    <row r="208" spans="1:32" ht="17.25" customHeight="1">
      <c r="A208" s="57" t="str">
        <f t="shared" si="7"/>
        <v>APLICAÇÃO / RESGATE DE APLICAÇÃO</v>
      </c>
      <c r="B208" s="69" t="str">
        <f>VLOOKUP(A208,'De Para'!$C$3:$D$195,2,0)</f>
        <v>RECEBÍVEIS NAO CORRENTES</v>
      </c>
      <c r="C208" s="83">
        <f t="shared" si="6"/>
        <v>7</v>
      </c>
      <c r="D208" s="50" t="s">
        <v>258</v>
      </c>
      <c r="E208" s="50" t="s">
        <v>410</v>
      </c>
      <c r="F208" s="51">
        <v>44042</v>
      </c>
      <c r="G208" s="50" t="s">
        <v>259</v>
      </c>
      <c r="H208" s="52">
        <v>100</v>
      </c>
      <c r="I208" s="86" t="s">
        <v>690</v>
      </c>
      <c r="J208" s="50" t="s">
        <v>409</v>
      </c>
      <c r="K208" s="50" t="s">
        <v>410</v>
      </c>
      <c r="L208" s="50" t="s">
        <v>260</v>
      </c>
      <c r="M208" s="52">
        <v>156076</v>
      </c>
      <c r="N208" s="50" t="s">
        <v>261</v>
      </c>
      <c r="O208" s="50"/>
      <c r="P208" s="55">
        <v>-2413321.9300000002</v>
      </c>
      <c r="Q208" s="52">
        <v>7</v>
      </c>
      <c r="R208" s="50" t="s">
        <v>262</v>
      </c>
      <c r="S208" s="52">
        <v>2020</v>
      </c>
      <c r="T208" s="50" t="s">
        <v>271</v>
      </c>
      <c r="U208" s="50" t="s">
        <v>263</v>
      </c>
      <c r="V208" s="50" t="s">
        <v>264</v>
      </c>
      <c r="W208" s="50" t="s">
        <v>265</v>
      </c>
      <c r="X208" s="52">
        <v>1</v>
      </c>
      <c r="Y208" s="52"/>
      <c r="Z208" s="50" t="s">
        <v>266</v>
      </c>
      <c r="AA208" s="52">
        <v>1</v>
      </c>
      <c r="AB208" s="52">
        <v>1</v>
      </c>
      <c r="AC208" s="51">
        <v>44042</v>
      </c>
      <c r="AD208" s="51">
        <v>44047</v>
      </c>
      <c r="AE208" s="50" t="s">
        <v>671</v>
      </c>
      <c r="AF208" s="50" t="s">
        <v>673</v>
      </c>
    </row>
    <row r="209" spans="1:32" ht="17.25" customHeight="1">
      <c r="A209" s="57" t="str">
        <f t="shared" si="7"/>
        <v>APLICAÇÃO / RESGATE DE APLICAÇÃO</v>
      </c>
      <c r="B209" s="69" t="str">
        <f>VLOOKUP(A209,'De Para'!$C$3:$D$195,2,0)</f>
        <v>RECEBÍVEIS NAO CORRENTES</v>
      </c>
      <c r="C209" s="83">
        <f t="shared" si="6"/>
        <v>7</v>
      </c>
      <c r="D209" s="50" t="s">
        <v>258</v>
      </c>
      <c r="E209" s="50" t="s">
        <v>410</v>
      </c>
      <c r="F209" s="51">
        <v>44042</v>
      </c>
      <c r="G209" s="50" t="s">
        <v>624</v>
      </c>
      <c r="H209" s="52">
        <v>100</v>
      </c>
      <c r="I209" s="86" t="s">
        <v>675</v>
      </c>
      <c r="J209" s="50" t="s">
        <v>409</v>
      </c>
      <c r="K209" s="50" t="s">
        <v>410</v>
      </c>
      <c r="L209" s="50" t="s">
        <v>260</v>
      </c>
      <c r="M209" s="52">
        <v>156077</v>
      </c>
      <c r="N209" s="50" t="s">
        <v>261</v>
      </c>
      <c r="O209" s="50"/>
      <c r="P209" s="55">
        <v>2413321.9300000002</v>
      </c>
      <c r="Q209" s="52">
        <v>7</v>
      </c>
      <c r="R209" s="50" t="s">
        <v>262</v>
      </c>
      <c r="S209" s="52">
        <v>2020</v>
      </c>
      <c r="T209" s="50" t="s">
        <v>271</v>
      </c>
      <c r="U209" s="50" t="s">
        <v>263</v>
      </c>
      <c r="V209" s="50" t="s">
        <v>264</v>
      </c>
      <c r="W209" s="50" t="s">
        <v>265</v>
      </c>
      <c r="X209" s="52">
        <v>1</v>
      </c>
      <c r="Y209" s="52"/>
      <c r="Z209" s="50" t="s">
        <v>266</v>
      </c>
      <c r="AA209" s="52">
        <v>1</v>
      </c>
      <c r="AB209" s="52">
        <v>0</v>
      </c>
      <c r="AC209" s="51">
        <v>44042</v>
      </c>
      <c r="AD209" s="51">
        <v>44047</v>
      </c>
      <c r="AE209" s="50" t="s">
        <v>670</v>
      </c>
      <c r="AF209" s="50" t="s">
        <v>670</v>
      </c>
    </row>
    <row r="210" spans="1:32" ht="17.25" customHeight="1">
      <c r="A210" s="57" t="str">
        <f t="shared" si="7"/>
        <v>RENDIMENTO SOBRE APLICAÇÃO FINANCEIRA</v>
      </c>
      <c r="B210" s="69" t="str">
        <f>VLOOKUP(A210,'De Para'!$C$3:$D$195,2,0)</f>
        <v>JUROS POR APLICAÇÕES</v>
      </c>
      <c r="C210" s="83">
        <f t="shared" si="6"/>
        <v>7</v>
      </c>
      <c r="D210" s="50" t="s">
        <v>258</v>
      </c>
      <c r="E210" s="50" t="s">
        <v>410</v>
      </c>
      <c r="F210" s="51">
        <v>44042</v>
      </c>
      <c r="G210" s="50" t="s">
        <v>621</v>
      </c>
      <c r="H210" s="52">
        <v>100</v>
      </c>
      <c r="I210" s="86" t="s">
        <v>675</v>
      </c>
      <c r="J210" s="50" t="s">
        <v>409</v>
      </c>
      <c r="K210" s="50" t="s">
        <v>410</v>
      </c>
      <c r="L210" s="50" t="s">
        <v>497</v>
      </c>
      <c r="M210" s="52">
        <v>156078</v>
      </c>
      <c r="N210" s="50" t="s">
        <v>498</v>
      </c>
      <c r="O210" s="50"/>
      <c r="P210" s="55">
        <v>591.02</v>
      </c>
      <c r="Q210" s="52">
        <v>7</v>
      </c>
      <c r="R210" s="50" t="s">
        <v>620</v>
      </c>
      <c r="S210" s="52">
        <v>2020</v>
      </c>
      <c r="T210" s="50" t="s">
        <v>623</v>
      </c>
      <c r="U210" s="50" t="s">
        <v>263</v>
      </c>
      <c r="V210" s="50" t="s">
        <v>276</v>
      </c>
      <c r="W210" s="50" t="s">
        <v>500</v>
      </c>
      <c r="X210" s="52">
        <v>1</v>
      </c>
      <c r="Y210" s="52"/>
      <c r="Z210" s="50" t="s">
        <v>266</v>
      </c>
      <c r="AA210" s="52">
        <v>1</v>
      </c>
      <c r="AB210" s="52">
        <v>1</v>
      </c>
      <c r="AC210" s="51">
        <v>44042</v>
      </c>
      <c r="AD210" s="51">
        <v>44047</v>
      </c>
      <c r="AE210" s="50" t="s">
        <v>670</v>
      </c>
      <c r="AF210" s="50" t="s">
        <v>668</v>
      </c>
    </row>
    <row r="211" spans="1:32" ht="17.25" customHeight="1">
      <c r="A211" s="57" t="str">
        <f t="shared" si="7"/>
        <v>TARIFAS BANCÁRIAS</v>
      </c>
      <c r="B211" s="69" t="str">
        <f>VLOOKUP(A211,'De Para'!$C$3:$D$195,2,0)</f>
        <v>PAGAMENTO DE IMPOSTOS E TAXAS</v>
      </c>
      <c r="C211" s="83">
        <f t="shared" si="6"/>
        <v>7</v>
      </c>
      <c r="D211" s="50" t="s">
        <v>258</v>
      </c>
      <c r="E211" s="50" t="s">
        <v>410</v>
      </c>
      <c r="F211" s="51">
        <v>44042</v>
      </c>
      <c r="G211" s="50" t="s">
        <v>378</v>
      </c>
      <c r="H211" s="52">
        <v>100</v>
      </c>
      <c r="I211" s="86" t="s">
        <v>675</v>
      </c>
      <c r="J211" s="50" t="s">
        <v>409</v>
      </c>
      <c r="K211" s="50" t="s">
        <v>410</v>
      </c>
      <c r="L211" s="50" t="s">
        <v>548</v>
      </c>
      <c r="M211" s="52">
        <v>156079</v>
      </c>
      <c r="N211" s="50" t="s">
        <v>549</v>
      </c>
      <c r="O211" s="50"/>
      <c r="P211" s="55">
        <v>-802.25</v>
      </c>
      <c r="Q211" s="52">
        <v>7</v>
      </c>
      <c r="R211" s="50" t="s">
        <v>275</v>
      </c>
      <c r="S211" s="52">
        <v>2020</v>
      </c>
      <c r="T211" s="50" t="s">
        <v>550</v>
      </c>
      <c r="U211" s="50" t="s">
        <v>263</v>
      </c>
      <c r="V211" s="50" t="s">
        <v>276</v>
      </c>
      <c r="W211" s="50" t="s">
        <v>429</v>
      </c>
      <c r="X211" s="52">
        <v>1</v>
      </c>
      <c r="Y211" s="52"/>
      <c r="Z211" s="50" t="s">
        <v>266</v>
      </c>
      <c r="AA211" s="52">
        <v>1</v>
      </c>
      <c r="AB211" s="52">
        <v>1</v>
      </c>
      <c r="AC211" s="51">
        <v>44042</v>
      </c>
      <c r="AD211" s="51">
        <v>44047</v>
      </c>
      <c r="AE211" s="50" t="s">
        <v>670</v>
      </c>
      <c r="AF211" s="50" t="s">
        <v>670</v>
      </c>
    </row>
    <row r="212" spans="1:32" ht="17.25" customHeight="1">
      <c r="A212" s="57" t="str">
        <f t="shared" si="7"/>
        <v>SALÁRIOS E ORDENADOS</v>
      </c>
      <c r="B212" s="69" t="str">
        <f>VLOOKUP(A212,'De Para'!$C$3:$D$195,2,0)</f>
        <v>FOLHA E ENCARGOS</v>
      </c>
      <c r="C212" s="83">
        <f t="shared" si="6"/>
        <v>7</v>
      </c>
      <c r="D212" s="50" t="s">
        <v>258</v>
      </c>
      <c r="E212" s="50" t="s">
        <v>410</v>
      </c>
      <c r="F212" s="51">
        <v>44042</v>
      </c>
      <c r="G212" s="50" t="s">
        <v>278</v>
      </c>
      <c r="H212" s="52">
        <v>100</v>
      </c>
      <c r="I212" s="86" t="s">
        <v>675</v>
      </c>
      <c r="J212" s="50" t="s">
        <v>409</v>
      </c>
      <c r="K212" s="50" t="s">
        <v>410</v>
      </c>
      <c r="L212" s="50" t="s">
        <v>279</v>
      </c>
      <c r="M212" s="52">
        <v>156080</v>
      </c>
      <c r="N212" s="50" t="s">
        <v>280</v>
      </c>
      <c r="O212" s="50" t="s">
        <v>281</v>
      </c>
      <c r="P212" s="55">
        <v>-458226.82</v>
      </c>
      <c r="Q212" s="52">
        <v>7</v>
      </c>
      <c r="R212" s="50" t="s">
        <v>943</v>
      </c>
      <c r="S212" s="52">
        <v>2020</v>
      </c>
      <c r="T212" s="50" t="s">
        <v>944</v>
      </c>
      <c r="U212" s="50" t="s">
        <v>263</v>
      </c>
      <c r="V212" s="50" t="s">
        <v>282</v>
      </c>
      <c r="W212" s="50" t="s">
        <v>283</v>
      </c>
      <c r="X212" s="52">
        <v>1</v>
      </c>
      <c r="Y212" s="52">
        <v>126162</v>
      </c>
      <c r="Z212" s="50" t="s">
        <v>266</v>
      </c>
      <c r="AA212" s="52">
        <v>1</v>
      </c>
      <c r="AB212" s="52">
        <v>0</v>
      </c>
      <c r="AC212" s="51">
        <v>44042</v>
      </c>
      <c r="AD212" s="51">
        <v>44047</v>
      </c>
      <c r="AE212" s="50" t="s">
        <v>670</v>
      </c>
      <c r="AF212" s="50" t="s">
        <v>670</v>
      </c>
    </row>
    <row r="213" spans="1:32" ht="17.25" customHeight="1">
      <c r="A213" s="57" t="str">
        <f t="shared" si="7"/>
        <v>ALIMENTAÇÃO - VIAGEM</v>
      </c>
      <c r="B213" s="69" t="str">
        <f>VLOOKUP(A213,'De Para'!$C$3:$D$195,2,0)</f>
        <v>FORNECEDORES</v>
      </c>
      <c r="C213" s="83">
        <f t="shared" si="6"/>
        <v>7</v>
      </c>
      <c r="D213" s="50" t="s">
        <v>258</v>
      </c>
      <c r="E213" s="50" t="s">
        <v>410</v>
      </c>
      <c r="F213" s="51">
        <v>44029</v>
      </c>
      <c r="G213" s="50" t="s">
        <v>278</v>
      </c>
      <c r="H213" s="52">
        <v>1.67</v>
      </c>
      <c r="I213" s="86" t="s">
        <v>675</v>
      </c>
      <c r="J213" s="50" t="s">
        <v>409</v>
      </c>
      <c r="K213" s="50" t="s">
        <v>410</v>
      </c>
      <c r="L213" s="50" t="s">
        <v>873</v>
      </c>
      <c r="M213" s="52">
        <v>156100</v>
      </c>
      <c r="N213" s="50" t="s">
        <v>874</v>
      </c>
      <c r="O213" s="50" t="s">
        <v>735</v>
      </c>
      <c r="P213" s="55">
        <v>-20</v>
      </c>
      <c r="Q213" s="52">
        <v>7</v>
      </c>
      <c r="R213" s="50" t="s">
        <v>945</v>
      </c>
      <c r="S213" s="52">
        <v>2020</v>
      </c>
      <c r="T213" s="50" t="s">
        <v>946</v>
      </c>
      <c r="U213" s="50" t="s">
        <v>263</v>
      </c>
      <c r="V213" s="50" t="s">
        <v>355</v>
      </c>
      <c r="W213" s="50" t="s">
        <v>646</v>
      </c>
      <c r="X213" s="52">
        <v>1</v>
      </c>
      <c r="Y213" s="52">
        <v>127335</v>
      </c>
      <c r="Z213" s="50" t="s">
        <v>266</v>
      </c>
      <c r="AA213" s="52">
        <v>1</v>
      </c>
      <c r="AB213" s="52">
        <v>0</v>
      </c>
      <c r="AC213" s="51">
        <v>44029</v>
      </c>
      <c r="AD213" s="51">
        <v>44047</v>
      </c>
      <c r="AE213" s="50" t="s">
        <v>670</v>
      </c>
      <c r="AF213" s="50" t="s">
        <v>670</v>
      </c>
    </row>
    <row r="214" spans="1:32" ht="17.25" customHeight="1">
      <c r="A214" s="57" t="str">
        <f t="shared" si="7"/>
        <v>COMBUSTIVEL - VIAGEM</v>
      </c>
      <c r="B214" s="69" t="str">
        <f>VLOOKUP(A214,'De Para'!$C$3:$D$195,2,0)</f>
        <v>FORNECEDORES</v>
      </c>
      <c r="C214" s="83">
        <f t="shared" si="6"/>
        <v>7</v>
      </c>
      <c r="D214" s="50" t="s">
        <v>258</v>
      </c>
      <c r="E214" s="50" t="s">
        <v>410</v>
      </c>
      <c r="F214" s="51">
        <v>44029</v>
      </c>
      <c r="G214" s="50" t="s">
        <v>278</v>
      </c>
      <c r="H214" s="52">
        <v>53.31</v>
      </c>
      <c r="I214" s="86" t="s">
        <v>675</v>
      </c>
      <c r="J214" s="50" t="s">
        <v>409</v>
      </c>
      <c r="K214" s="50" t="s">
        <v>410</v>
      </c>
      <c r="L214" s="50" t="s">
        <v>947</v>
      </c>
      <c r="M214" s="52">
        <v>156100</v>
      </c>
      <c r="N214" s="50" t="s">
        <v>948</v>
      </c>
      <c r="O214" s="50" t="s">
        <v>735</v>
      </c>
      <c r="P214" s="55">
        <v>-639.08000000000004</v>
      </c>
      <c r="Q214" s="52">
        <v>7</v>
      </c>
      <c r="R214" s="50" t="s">
        <v>945</v>
      </c>
      <c r="S214" s="52">
        <v>2020</v>
      </c>
      <c r="T214" s="50" t="s">
        <v>946</v>
      </c>
      <c r="U214" s="50" t="s">
        <v>263</v>
      </c>
      <c r="V214" s="50" t="s">
        <v>355</v>
      </c>
      <c r="W214" s="50" t="s">
        <v>646</v>
      </c>
      <c r="X214" s="52">
        <v>1</v>
      </c>
      <c r="Y214" s="52">
        <v>127335</v>
      </c>
      <c r="Z214" s="50" t="s">
        <v>266</v>
      </c>
      <c r="AA214" s="52">
        <v>1</v>
      </c>
      <c r="AB214" s="52">
        <v>0</v>
      </c>
      <c r="AC214" s="51">
        <v>44029</v>
      </c>
      <c r="AD214" s="51">
        <v>44047</v>
      </c>
      <c r="AE214" s="50" t="s">
        <v>670</v>
      </c>
      <c r="AF214" s="50" t="s">
        <v>670</v>
      </c>
    </row>
    <row r="215" spans="1:32" ht="17.25" customHeight="1">
      <c r="A215" s="57" t="str">
        <f t="shared" si="7"/>
        <v>ESTACIONAMENTOS E PEDÁGIOS</v>
      </c>
      <c r="B215" s="69" t="str">
        <f>VLOOKUP(A215,'De Para'!$C$3:$D$195,2,0)</f>
        <v>FORNECEDORES</v>
      </c>
      <c r="C215" s="83">
        <f t="shared" si="6"/>
        <v>7</v>
      </c>
      <c r="D215" s="50" t="s">
        <v>258</v>
      </c>
      <c r="E215" s="50" t="s">
        <v>410</v>
      </c>
      <c r="F215" s="51">
        <v>44029</v>
      </c>
      <c r="G215" s="50" t="s">
        <v>278</v>
      </c>
      <c r="H215" s="52">
        <v>6.01</v>
      </c>
      <c r="I215" s="86" t="s">
        <v>675</v>
      </c>
      <c r="J215" s="50" t="s">
        <v>409</v>
      </c>
      <c r="K215" s="50" t="s">
        <v>410</v>
      </c>
      <c r="L215" s="50" t="s">
        <v>877</v>
      </c>
      <c r="M215" s="52">
        <v>156100</v>
      </c>
      <c r="N215" s="50" t="s">
        <v>878</v>
      </c>
      <c r="O215" s="53" t="s">
        <v>735</v>
      </c>
      <c r="P215" s="55">
        <v>-72</v>
      </c>
      <c r="Q215" s="52">
        <v>7</v>
      </c>
      <c r="R215" s="50" t="s">
        <v>945</v>
      </c>
      <c r="S215" s="52">
        <v>2020</v>
      </c>
      <c r="T215" s="50" t="s">
        <v>946</v>
      </c>
      <c r="U215" s="50" t="s">
        <v>263</v>
      </c>
      <c r="V215" s="50" t="s">
        <v>355</v>
      </c>
      <c r="W215" s="50" t="s">
        <v>563</v>
      </c>
      <c r="X215" s="52">
        <v>1</v>
      </c>
      <c r="Y215" s="52">
        <v>127335</v>
      </c>
      <c r="Z215" s="50" t="s">
        <v>266</v>
      </c>
      <c r="AA215" s="52">
        <v>1</v>
      </c>
      <c r="AB215" s="52">
        <v>0</v>
      </c>
      <c r="AC215" s="51">
        <v>44029</v>
      </c>
      <c r="AD215" s="54">
        <v>44047</v>
      </c>
      <c r="AE215" s="50" t="s">
        <v>670</v>
      </c>
      <c r="AF215" s="50" t="s">
        <v>670</v>
      </c>
    </row>
    <row r="216" spans="1:32" ht="17.25" customHeight="1">
      <c r="A216" s="57" t="str">
        <f t="shared" si="7"/>
        <v>DESP.MATERIAIS DE EXPEDIENTE</v>
      </c>
      <c r="B216" s="69" t="str">
        <f>VLOOKUP(A216,'De Para'!$C$3:$D$195,2,0)</f>
        <v>FORNECEDORES</v>
      </c>
      <c r="C216" s="83">
        <f t="shared" si="6"/>
        <v>7</v>
      </c>
      <c r="D216" s="50" t="s">
        <v>258</v>
      </c>
      <c r="E216" s="50" t="s">
        <v>410</v>
      </c>
      <c r="F216" s="51">
        <v>44029</v>
      </c>
      <c r="G216" s="50" t="s">
        <v>278</v>
      </c>
      <c r="H216" s="52">
        <v>24.43</v>
      </c>
      <c r="I216" s="86" t="s">
        <v>675</v>
      </c>
      <c r="J216" s="50" t="s">
        <v>409</v>
      </c>
      <c r="K216" s="50" t="s">
        <v>410</v>
      </c>
      <c r="L216" s="50" t="s">
        <v>879</v>
      </c>
      <c r="M216" s="52">
        <v>156100</v>
      </c>
      <c r="N216" s="50" t="s">
        <v>880</v>
      </c>
      <c r="O216" s="50" t="s">
        <v>735</v>
      </c>
      <c r="P216" s="55">
        <v>-292.77999999999997</v>
      </c>
      <c r="Q216" s="52">
        <v>7</v>
      </c>
      <c r="R216" s="50" t="s">
        <v>945</v>
      </c>
      <c r="S216" s="52">
        <v>2020</v>
      </c>
      <c r="T216" s="50" t="s">
        <v>946</v>
      </c>
      <c r="U216" s="50" t="s">
        <v>263</v>
      </c>
      <c r="V216" s="50" t="s">
        <v>355</v>
      </c>
      <c r="W216" s="50" t="s">
        <v>408</v>
      </c>
      <c r="X216" s="52">
        <v>1</v>
      </c>
      <c r="Y216" s="52">
        <v>127335</v>
      </c>
      <c r="Z216" s="50" t="s">
        <v>266</v>
      </c>
      <c r="AA216" s="52">
        <v>1</v>
      </c>
      <c r="AB216" s="52">
        <v>0</v>
      </c>
      <c r="AC216" s="51">
        <v>44029</v>
      </c>
      <c r="AD216" s="51">
        <v>44047</v>
      </c>
      <c r="AE216" s="50" t="s">
        <v>670</v>
      </c>
      <c r="AF216" s="50" t="s">
        <v>670</v>
      </c>
    </row>
    <row r="217" spans="1:32" ht="17.25" customHeight="1">
      <c r="A217" s="57" t="str">
        <f t="shared" si="7"/>
        <v>DESP. MATERIAIS HOSPITALARES</v>
      </c>
      <c r="B217" s="69" t="str">
        <f>VLOOKUP(A217,'De Para'!$C$3:$D$195,2,0)</f>
        <v>FORNECEDORES</v>
      </c>
      <c r="C217" s="83">
        <f t="shared" si="6"/>
        <v>7</v>
      </c>
      <c r="D217" s="50" t="s">
        <v>258</v>
      </c>
      <c r="E217" s="50" t="s">
        <v>410</v>
      </c>
      <c r="F217" s="51">
        <v>44029</v>
      </c>
      <c r="G217" s="50" t="s">
        <v>278</v>
      </c>
      <c r="H217" s="52">
        <v>14.58</v>
      </c>
      <c r="I217" s="50" t="s">
        <v>675</v>
      </c>
      <c r="J217" s="50" t="s">
        <v>409</v>
      </c>
      <c r="K217" s="50" t="s">
        <v>410</v>
      </c>
      <c r="L217" s="50" t="s">
        <v>949</v>
      </c>
      <c r="M217" s="52">
        <v>156100</v>
      </c>
      <c r="N217" s="50" t="s">
        <v>950</v>
      </c>
      <c r="O217" s="50" t="s">
        <v>735</v>
      </c>
      <c r="P217" s="55">
        <v>-174.78</v>
      </c>
      <c r="Q217" s="52">
        <v>7</v>
      </c>
      <c r="R217" s="50" t="s">
        <v>945</v>
      </c>
      <c r="S217" s="52">
        <v>2020</v>
      </c>
      <c r="T217" s="50" t="s">
        <v>946</v>
      </c>
      <c r="U217" s="50" t="s">
        <v>263</v>
      </c>
      <c r="V217" s="50" t="s">
        <v>355</v>
      </c>
      <c r="W217" s="50" t="s">
        <v>408</v>
      </c>
      <c r="X217" s="52">
        <v>1</v>
      </c>
      <c r="Y217" s="52">
        <v>127335</v>
      </c>
      <c r="Z217" s="50" t="s">
        <v>266</v>
      </c>
      <c r="AA217" s="52">
        <v>1</v>
      </c>
      <c r="AB217" s="52">
        <v>0</v>
      </c>
      <c r="AC217" s="51">
        <v>44029</v>
      </c>
      <c r="AD217" s="51">
        <v>44047</v>
      </c>
      <c r="AE217" s="50" t="s">
        <v>670</v>
      </c>
      <c r="AF217" s="50" t="s">
        <v>670</v>
      </c>
    </row>
    <row r="218" spans="1:32" ht="17.25" customHeight="1">
      <c r="A218" s="57" t="str">
        <f t="shared" si="7"/>
        <v>IOF - IMPOSTO SOBRE OPERAÇÕES FINANCEIRAS</v>
      </c>
      <c r="B218" s="69" t="str">
        <f>VLOOKUP(A218,'De Para'!$C$3:$D$195,2,0)</f>
        <v>PAGAMENTO DE IMPOSTOS E TAXAS</v>
      </c>
      <c r="C218" s="83">
        <f t="shared" si="6"/>
        <v>7</v>
      </c>
      <c r="D218" s="50" t="s">
        <v>258</v>
      </c>
      <c r="E218" s="50" t="s">
        <v>410</v>
      </c>
      <c r="F218" s="51">
        <v>44043</v>
      </c>
      <c r="G218" s="50" t="s">
        <v>378</v>
      </c>
      <c r="H218" s="52">
        <v>100</v>
      </c>
      <c r="I218" s="50" t="s">
        <v>690</v>
      </c>
      <c r="J218" s="50" t="s">
        <v>409</v>
      </c>
      <c r="K218" s="50" t="s">
        <v>410</v>
      </c>
      <c r="L218" s="50" t="s">
        <v>612</v>
      </c>
      <c r="M218" s="52">
        <v>156384</v>
      </c>
      <c r="N218" s="50" t="s">
        <v>613</v>
      </c>
      <c r="O218" s="50"/>
      <c r="P218" s="55">
        <v>-3.41</v>
      </c>
      <c r="Q218" s="52">
        <v>7</v>
      </c>
      <c r="R218" s="50" t="s">
        <v>614</v>
      </c>
      <c r="S218" s="52">
        <v>2020</v>
      </c>
      <c r="T218" s="50" t="s">
        <v>614</v>
      </c>
      <c r="U218" s="50" t="s">
        <v>263</v>
      </c>
      <c r="V218" s="50" t="s">
        <v>276</v>
      </c>
      <c r="W218" s="50" t="s">
        <v>429</v>
      </c>
      <c r="X218" s="52">
        <v>1</v>
      </c>
      <c r="Y218" s="52"/>
      <c r="Z218" s="50" t="s">
        <v>266</v>
      </c>
      <c r="AA218" s="52">
        <v>1</v>
      </c>
      <c r="AB218" s="52">
        <v>1</v>
      </c>
      <c r="AC218" s="51">
        <v>44043</v>
      </c>
      <c r="AD218" s="51">
        <v>44048</v>
      </c>
      <c r="AE218" s="50" t="s">
        <v>671</v>
      </c>
      <c r="AF218" s="50" t="s">
        <v>670</v>
      </c>
    </row>
    <row r="219" spans="1:32" ht="17.25" customHeight="1">
      <c r="A219" s="57" t="str">
        <f t="shared" si="7"/>
        <v>IRRF S/ APLICAÇÕES FINANCEIRAS</v>
      </c>
      <c r="B219" s="69" t="str">
        <f>VLOOKUP(A219,'De Para'!$C$3:$D$195,2,0)</f>
        <v>PAGAMENTO DE IMPOSTOS E TAXAS</v>
      </c>
      <c r="C219" s="83">
        <f t="shared" si="6"/>
        <v>7</v>
      </c>
      <c r="D219" s="50" t="s">
        <v>258</v>
      </c>
      <c r="E219" s="50" t="s">
        <v>410</v>
      </c>
      <c r="F219" s="51">
        <v>44043</v>
      </c>
      <c r="G219" s="50" t="s">
        <v>378</v>
      </c>
      <c r="H219" s="52">
        <v>100</v>
      </c>
      <c r="I219" s="50" t="s">
        <v>690</v>
      </c>
      <c r="J219" s="50" t="s">
        <v>409</v>
      </c>
      <c r="K219" s="50" t="s">
        <v>410</v>
      </c>
      <c r="L219" s="50" t="s">
        <v>555</v>
      </c>
      <c r="M219" s="52">
        <v>156385</v>
      </c>
      <c r="N219" s="50" t="s">
        <v>556</v>
      </c>
      <c r="O219" s="50"/>
      <c r="P219" s="55">
        <v>-192.14</v>
      </c>
      <c r="Q219" s="52">
        <v>7</v>
      </c>
      <c r="R219" s="50" t="s">
        <v>640</v>
      </c>
      <c r="S219" s="52">
        <v>2020</v>
      </c>
      <c r="T219" s="50" t="s">
        <v>641</v>
      </c>
      <c r="U219" s="50" t="s">
        <v>263</v>
      </c>
      <c r="V219" s="50" t="s">
        <v>276</v>
      </c>
      <c r="W219" s="50" t="s">
        <v>429</v>
      </c>
      <c r="X219" s="52">
        <v>1</v>
      </c>
      <c r="Y219" s="52"/>
      <c r="Z219" s="50" t="s">
        <v>266</v>
      </c>
      <c r="AA219" s="52">
        <v>1</v>
      </c>
      <c r="AB219" s="52">
        <v>1</v>
      </c>
      <c r="AC219" s="51">
        <v>44043</v>
      </c>
      <c r="AD219" s="51">
        <v>44048</v>
      </c>
      <c r="AE219" s="50" t="s">
        <v>671</v>
      </c>
      <c r="AF219" s="50" t="s">
        <v>670</v>
      </c>
    </row>
    <row r="220" spans="1:32" ht="17.25" customHeight="1">
      <c r="A220" s="57" t="str">
        <f t="shared" si="7"/>
        <v>RENDIMENTO SOBRE APLICAÇÃO FINANCEIRA</v>
      </c>
      <c r="B220" s="69" t="str">
        <f>VLOOKUP(A220,'De Para'!$C$3:$D$195,2,0)</f>
        <v>JUROS POR APLICAÇÕES</v>
      </c>
      <c r="C220" s="83">
        <f t="shared" si="6"/>
        <v>7</v>
      </c>
      <c r="D220" s="50" t="s">
        <v>258</v>
      </c>
      <c r="E220" s="50" t="s">
        <v>410</v>
      </c>
      <c r="F220" s="51">
        <v>44043</v>
      </c>
      <c r="G220" s="50" t="s">
        <v>621</v>
      </c>
      <c r="H220" s="52">
        <v>100</v>
      </c>
      <c r="I220" s="50" t="s">
        <v>690</v>
      </c>
      <c r="J220" s="50" t="s">
        <v>409</v>
      </c>
      <c r="K220" s="50" t="s">
        <v>410</v>
      </c>
      <c r="L220" s="50" t="s">
        <v>497</v>
      </c>
      <c r="M220" s="52">
        <v>156386</v>
      </c>
      <c r="N220" s="50" t="s">
        <v>498</v>
      </c>
      <c r="O220" s="50"/>
      <c r="P220" s="55">
        <v>195.55</v>
      </c>
      <c r="Q220" s="52">
        <v>7</v>
      </c>
      <c r="R220" s="50" t="s">
        <v>620</v>
      </c>
      <c r="S220" s="52">
        <v>2020</v>
      </c>
      <c r="T220" s="50" t="s">
        <v>627</v>
      </c>
      <c r="U220" s="50" t="s">
        <v>263</v>
      </c>
      <c r="V220" s="50" t="s">
        <v>276</v>
      </c>
      <c r="W220" s="50" t="s">
        <v>500</v>
      </c>
      <c r="X220" s="52">
        <v>1</v>
      </c>
      <c r="Y220" s="52"/>
      <c r="Z220" s="50" t="s">
        <v>266</v>
      </c>
      <c r="AA220" s="52">
        <v>1</v>
      </c>
      <c r="AB220" s="52">
        <v>1</v>
      </c>
      <c r="AC220" s="51">
        <v>44043</v>
      </c>
      <c r="AD220" s="51">
        <v>44048</v>
      </c>
      <c r="AE220" s="50" t="s">
        <v>671</v>
      </c>
      <c r="AF220" s="50" t="s">
        <v>668</v>
      </c>
    </row>
    <row r="221" spans="1:32" ht="17.25" customHeight="1">
      <c r="A221" s="57" t="str">
        <f t="shared" si="7"/>
        <v>MATERIAIS HOSPITALARES C/ RESTRICAO</v>
      </c>
      <c r="B221" s="69" t="str">
        <f>VLOOKUP(A221,'De Para'!$C$3:$D$195,2,0)</f>
        <v>FORNECEDORES</v>
      </c>
      <c r="C221" s="83">
        <f t="shared" si="6"/>
        <v>8</v>
      </c>
      <c r="D221" s="50" t="s">
        <v>258</v>
      </c>
      <c r="E221" s="50" t="s">
        <v>410</v>
      </c>
      <c r="F221" s="51">
        <v>44046</v>
      </c>
      <c r="G221" s="50" t="s">
        <v>278</v>
      </c>
      <c r="H221" s="52">
        <v>100</v>
      </c>
      <c r="I221" s="50" t="s">
        <v>675</v>
      </c>
      <c r="J221" s="50" t="s">
        <v>409</v>
      </c>
      <c r="K221" s="50" t="s">
        <v>410</v>
      </c>
      <c r="L221" s="50" t="s">
        <v>359</v>
      </c>
      <c r="M221" s="52">
        <v>156489</v>
      </c>
      <c r="N221" s="50" t="s">
        <v>360</v>
      </c>
      <c r="O221" s="50" t="s">
        <v>482</v>
      </c>
      <c r="P221" s="55">
        <v>-1158</v>
      </c>
      <c r="Q221" s="52">
        <v>8</v>
      </c>
      <c r="R221" s="50" t="s">
        <v>951</v>
      </c>
      <c r="S221" s="52">
        <v>2020</v>
      </c>
      <c r="T221" s="50" t="s">
        <v>952</v>
      </c>
      <c r="U221" s="50" t="s">
        <v>263</v>
      </c>
      <c r="V221" s="50" t="s">
        <v>303</v>
      </c>
      <c r="W221" s="50" t="s">
        <v>344</v>
      </c>
      <c r="X221" s="52">
        <v>1</v>
      </c>
      <c r="Y221" s="52">
        <v>126574</v>
      </c>
      <c r="Z221" s="50" t="s">
        <v>266</v>
      </c>
      <c r="AA221" s="52">
        <v>1</v>
      </c>
      <c r="AB221" s="52">
        <v>0</v>
      </c>
      <c r="AC221" s="51">
        <v>44046</v>
      </c>
      <c r="AD221" s="51">
        <v>44048</v>
      </c>
      <c r="AE221" s="50" t="s">
        <v>670</v>
      </c>
      <c r="AF221" s="50" t="s">
        <v>670</v>
      </c>
    </row>
    <row r="222" spans="1:32" ht="17.25" customHeight="1">
      <c r="A222" s="57" t="str">
        <f t="shared" si="7"/>
        <v>MEDICAMENTOS C/ RESTRICAO</v>
      </c>
      <c r="B222" s="69" t="str">
        <f>VLOOKUP(A222,'De Para'!$C$3:$D$195,2,0)</f>
        <v>FORNECEDORES</v>
      </c>
      <c r="C222" s="83">
        <f t="shared" si="6"/>
        <v>8</v>
      </c>
      <c r="D222" s="50" t="s">
        <v>258</v>
      </c>
      <c r="E222" s="50" t="s">
        <v>410</v>
      </c>
      <c r="F222" s="51">
        <v>44046</v>
      </c>
      <c r="G222" s="50" t="s">
        <v>278</v>
      </c>
      <c r="H222" s="52">
        <v>100</v>
      </c>
      <c r="I222" s="50" t="s">
        <v>675</v>
      </c>
      <c r="J222" s="50" t="s">
        <v>409</v>
      </c>
      <c r="K222" s="50" t="s">
        <v>410</v>
      </c>
      <c r="L222" s="50" t="s">
        <v>341</v>
      </c>
      <c r="M222" s="52">
        <v>156490</v>
      </c>
      <c r="N222" s="50" t="s">
        <v>342</v>
      </c>
      <c r="O222" s="50" t="s">
        <v>482</v>
      </c>
      <c r="P222" s="55">
        <v>-2321.77</v>
      </c>
      <c r="Q222" s="52">
        <v>8</v>
      </c>
      <c r="R222" s="50" t="s">
        <v>953</v>
      </c>
      <c r="S222" s="52">
        <v>2020</v>
      </c>
      <c r="T222" s="50" t="s">
        <v>954</v>
      </c>
      <c r="U222" s="50" t="s">
        <v>263</v>
      </c>
      <c r="V222" s="50" t="s">
        <v>303</v>
      </c>
      <c r="W222" s="50" t="s">
        <v>344</v>
      </c>
      <c r="X222" s="52">
        <v>1</v>
      </c>
      <c r="Y222" s="52">
        <v>126575</v>
      </c>
      <c r="Z222" s="50" t="s">
        <v>266</v>
      </c>
      <c r="AA222" s="52">
        <v>1</v>
      </c>
      <c r="AB222" s="52">
        <v>0</v>
      </c>
      <c r="AC222" s="51">
        <v>44046</v>
      </c>
      <c r="AD222" s="51">
        <v>44048</v>
      </c>
      <c r="AE222" s="50" t="s">
        <v>670</v>
      </c>
      <c r="AF222" s="50" t="s">
        <v>668</v>
      </c>
    </row>
    <row r="223" spans="1:32" ht="17.25" customHeight="1">
      <c r="A223" s="57" t="str">
        <f t="shared" si="7"/>
        <v>MEDICAMENTOS C/ RESTRICAO</v>
      </c>
      <c r="B223" s="69" t="str">
        <f>VLOOKUP(A223,'De Para'!$C$3:$D$195,2,0)</f>
        <v>FORNECEDORES</v>
      </c>
      <c r="C223" s="83">
        <f t="shared" si="6"/>
        <v>8</v>
      </c>
      <c r="D223" s="50" t="s">
        <v>258</v>
      </c>
      <c r="E223" s="50" t="s">
        <v>410</v>
      </c>
      <c r="F223" s="51">
        <v>44046</v>
      </c>
      <c r="G223" s="50" t="s">
        <v>278</v>
      </c>
      <c r="H223" s="52">
        <v>100</v>
      </c>
      <c r="I223" s="50" t="s">
        <v>675</v>
      </c>
      <c r="J223" s="50" t="s">
        <v>409</v>
      </c>
      <c r="K223" s="50" t="s">
        <v>410</v>
      </c>
      <c r="L223" s="50" t="s">
        <v>341</v>
      </c>
      <c r="M223" s="52">
        <v>156491</v>
      </c>
      <c r="N223" s="50" t="s">
        <v>342</v>
      </c>
      <c r="O223" s="50" t="s">
        <v>552</v>
      </c>
      <c r="P223" s="55">
        <v>-1200</v>
      </c>
      <c r="Q223" s="52">
        <v>8</v>
      </c>
      <c r="R223" s="50" t="s">
        <v>955</v>
      </c>
      <c r="S223" s="52">
        <v>2020</v>
      </c>
      <c r="T223" s="50" t="s">
        <v>956</v>
      </c>
      <c r="U223" s="50" t="s">
        <v>263</v>
      </c>
      <c r="V223" s="50" t="s">
        <v>303</v>
      </c>
      <c r="W223" s="50" t="s">
        <v>344</v>
      </c>
      <c r="X223" s="52">
        <v>1</v>
      </c>
      <c r="Y223" s="52">
        <v>126604</v>
      </c>
      <c r="Z223" s="50" t="s">
        <v>266</v>
      </c>
      <c r="AA223" s="52">
        <v>1</v>
      </c>
      <c r="AB223" s="52">
        <v>0</v>
      </c>
      <c r="AC223" s="51">
        <v>44046</v>
      </c>
      <c r="AD223" s="51">
        <v>44048</v>
      </c>
      <c r="AE223" s="50" t="s">
        <v>670</v>
      </c>
      <c r="AF223" s="50" t="s">
        <v>670</v>
      </c>
    </row>
    <row r="224" spans="1:32" ht="17.25" customHeight="1">
      <c r="A224" s="57" t="str">
        <f t="shared" si="7"/>
        <v>MATERIAIS HOSPITALARES C/ RESTRICAO</v>
      </c>
      <c r="B224" s="69" t="str">
        <f>VLOOKUP(A224,'De Para'!$C$3:$D$195,2,0)</f>
        <v>FORNECEDORES</v>
      </c>
      <c r="C224" s="83">
        <f t="shared" si="6"/>
        <v>8</v>
      </c>
      <c r="D224" s="50" t="s">
        <v>258</v>
      </c>
      <c r="E224" s="50" t="s">
        <v>410</v>
      </c>
      <c r="F224" s="51">
        <v>44046</v>
      </c>
      <c r="G224" s="50" t="s">
        <v>278</v>
      </c>
      <c r="H224" s="52">
        <v>100</v>
      </c>
      <c r="I224" s="86" t="s">
        <v>675</v>
      </c>
      <c r="J224" s="50" t="s">
        <v>409</v>
      </c>
      <c r="K224" s="50" t="s">
        <v>410</v>
      </c>
      <c r="L224" s="50" t="s">
        <v>359</v>
      </c>
      <c r="M224" s="52">
        <v>156492</v>
      </c>
      <c r="N224" s="50" t="s">
        <v>360</v>
      </c>
      <c r="O224" s="53" t="s">
        <v>553</v>
      </c>
      <c r="P224" s="55">
        <v>-678</v>
      </c>
      <c r="Q224" s="52">
        <v>8</v>
      </c>
      <c r="R224" s="50" t="s">
        <v>957</v>
      </c>
      <c r="S224" s="52">
        <v>2020</v>
      </c>
      <c r="T224" s="50" t="s">
        <v>958</v>
      </c>
      <c r="U224" s="50" t="s">
        <v>263</v>
      </c>
      <c r="V224" s="50" t="s">
        <v>303</v>
      </c>
      <c r="W224" s="50" t="s">
        <v>344</v>
      </c>
      <c r="X224" s="52">
        <v>1</v>
      </c>
      <c r="Y224" s="52">
        <v>126605</v>
      </c>
      <c r="Z224" s="50" t="s">
        <v>266</v>
      </c>
      <c r="AA224" s="52">
        <v>1</v>
      </c>
      <c r="AB224" s="52">
        <v>0</v>
      </c>
      <c r="AC224" s="51">
        <v>44046</v>
      </c>
      <c r="AD224" s="51">
        <v>44048</v>
      </c>
      <c r="AE224" s="50" t="s">
        <v>670</v>
      </c>
      <c r="AF224" s="50" t="s">
        <v>670</v>
      </c>
    </row>
    <row r="225" spans="1:32" ht="17.25" customHeight="1">
      <c r="A225" s="57" t="str">
        <f t="shared" si="7"/>
        <v>MEDICAMENTOS C/ RESTRICAO</v>
      </c>
      <c r="B225" s="69" t="str">
        <f>VLOOKUP(A225,'De Para'!$C$3:$D$195,2,0)</f>
        <v>FORNECEDORES</v>
      </c>
      <c r="C225" s="83">
        <f t="shared" si="6"/>
        <v>8</v>
      </c>
      <c r="D225" s="50" t="s">
        <v>258</v>
      </c>
      <c r="E225" s="50" t="s">
        <v>410</v>
      </c>
      <c r="F225" s="51">
        <v>44046</v>
      </c>
      <c r="G225" s="50" t="s">
        <v>278</v>
      </c>
      <c r="H225" s="52">
        <v>100</v>
      </c>
      <c r="I225" s="86" t="s">
        <v>675</v>
      </c>
      <c r="J225" s="50" t="s">
        <v>409</v>
      </c>
      <c r="K225" s="50" t="s">
        <v>410</v>
      </c>
      <c r="L225" s="50" t="s">
        <v>341</v>
      </c>
      <c r="M225" s="52">
        <v>156493</v>
      </c>
      <c r="N225" s="50" t="s">
        <v>342</v>
      </c>
      <c r="O225" s="50" t="s">
        <v>402</v>
      </c>
      <c r="P225" s="55">
        <v>-2700</v>
      </c>
      <c r="Q225" s="52">
        <v>8</v>
      </c>
      <c r="R225" s="50" t="s">
        <v>959</v>
      </c>
      <c r="S225" s="52">
        <v>2020</v>
      </c>
      <c r="T225" s="50" t="s">
        <v>960</v>
      </c>
      <c r="U225" s="50" t="s">
        <v>263</v>
      </c>
      <c r="V225" s="50" t="s">
        <v>303</v>
      </c>
      <c r="W225" s="50" t="s">
        <v>344</v>
      </c>
      <c r="X225" s="52">
        <v>1</v>
      </c>
      <c r="Y225" s="52">
        <v>126606</v>
      </c>
      <c r="Z225" s="50" t="s">
        <v>266</v>
      </c>
      <c r="AA225" s="52">
        <v>1</v>
      </c>
      <c r="AB225" s="52">
        <v>0</v>
      </c>
      <c r="AC225" s="51">
        <v>44046</v>
      </c>
      <c r="AD225" s="51">
        <v>44048</v>
      </c>
      <c r="AE225" s="50" t="s">
        <v>670</v>
      </c>
      <c r="AF225" s="50" t="s">
        <v>670</v>
      </c>
    </row>
    <row r="226" spans="1:32" ht="17.25" customHeight="1">
      <c r="A226" s="57" t="str">
        <f t="shared" si="7"/>
        <v>MATERIAIS HOSPITALARES C/ RESTRICAO</v>
      </c>
      <c r="B226" s="69" t="str">
        <f>VLOOKUP(A226,'De Para'!$C$3:$D$195,2,0)</f>
        <v>FORNECEDORES</v>
      </c>
      <c r="C226" s="83">
        <f t="shared" si="6"/>
        <v>8</v>
      </c>
      <c r="D226" s="50" t="s">
        <v>258</v>
      </c>
      <c r="E226" s="50" t="s">
        <v>410</v>
      </c>
      <c r="F226" s="51">
        <v>44046</v>
      </c>
      <c r="G226" s="50" t="s">
        <v>278</v>
      </c>
      <c r="H226" s="52">
        <v>100</v>
      </c>
      <c r="I226" s="86" t="s">
        <v>675</v>
      </c>
      <c r="J226" s="50" t="s">
        <v>409</v>
      </c>
      <c r="K226" s="50" t="s">
        <v>410</v>
      </c>
      <c r="L226" s="50" t="s">
        <v>359</v>
      </c>
      <c r="M226" s="52">
        <v>156494</v>
      </c>
      <c r="N226" s="50" t="s">
        <v>360</v>
      </c>
      <c r="O226" s="50" t="s">
        <v>372</v>
      </c>
      <c r="P226" s="55">
        <v>-1428</v>
      </c>
      <c r="Q226" s="52">
        <v>8</v>
      </c>
      <c r="R226" s="50" t="s">
        <v>961</v>
      </c>
      <c r="S226" s="52">
        <v>2020</v>
      </c>
      <c r="T226" s="50" t="s">
        <v>962</v>
      </c>
      <c r="U226" s="50" t="s">
        <v>263</v>
      </c>
      <c r="V226" s="50" t="s">
        <v>303</v>
      </c>
      <c r="W226" s="50" t="s">
        <v>344</v>
      </c>
      <c r="X226" s="52">
        <v>1</v>
      </c>
      <c r="Y226" s="52">
        <v>126608</v>
      </c>
      <c r="Z226" s="50" t="s">
        <v>266</v>
      </c>
      <c r="AA226" s="52">
        <v>1</v>
      </c>
      <c r="AB226" s="52">
        <v>0</v>
      </c>
      <c r="AC226" s="51">
        <v>44046</v>
      </c>
      <c r="AD226" s="51">
        <v>44048</v>
      </c>
      <c r="AE226" s="50" t="s">
        <v>670</v>
      </c>
      <c r="AF226" s="50" t="s">
        <v>670</v>
      </c>
    </row>
    <row r="227" spans="1:32" ht="17.25" customHeight="1">
      <c r="A227" s="57" t="str">
        <f t="shared" si="7"/>
        <v>MEDICAMENTOS C/ RESTRICAO</v>
      </c>
      <c r="B227" s="69" t="str">
        <f>VLOOKUP(A227,'De Para'!$C$3:$D$195,2,0)</f>
        <v>FORNECEDORES</v>
      </c>
      <c r="C227" s="83">
        <f t="shared" si="6"/>
        <v>8</v>
      </c>
      <c r="D227" s="50" t="s">
        <v>258</v>
      </c>
      <c r="E227" s="50" t="s">
        <v>410</v>
      </c>
      <c r="F227" s="51">
        <v>44046</v>
      </c>
      <c r="G227" s="50" t="s">
        <v>278</v>
      </c>
      <c r="H227" s="52">
        <v>100</v>
      </c>
      <c r="I227" s="86" t="s">
        <v>675</v>
      </c>
      <c r="J227" s="50" t="s">
        <v>409</v>
      </c>
      <c r="K227" s="50" t="s">
        <v>410</v>
      </c>
      <c r="L227" s="50" t="s">
        <v>341</v>
      </c>
      <c r="M227" s="52">
        <v>156495</v>
      </c>
      <c r="N227" s="50" t="s">
        <v>342</v>
      </c>
      <c r="O227" s="50" t="s">
        <v>402</v>
      </c>
      <c r="P227" s="55">
        <v>-1464.5</v>
      </c>
      <c r="Q227" s="52">
        <v>8</v>
      </c>
      <c r="R227" s="50" t="s">
        <v>963</v>
      </c>
      <c r="S227" s="52">
        <v>2020</v>
      </c>
      <c r="T227" s="50" t="s">
        <v>964</v>
      </c>
      <c r="U227" s="50" t="s">
        <v>263</v>
      </c>
      <c r="V227" s="50" t="s">
        <v>303</v>
      </c>
      <c r="W227" s="50" t="s">
        <v>344</v>
      </c>
      <c r="X227" s="52">
        <v>1</v>
      </c>
      <c r="Y227" s="52">
        <v>126609</v>
      </c>
      <c r="Z227" s="50" t="s">
        <v>266</v>
      </c>
      <c r="AA227" s="52">
        <v>1</v>
      </c>
      <c r="AB227" s="52">
        <v>0</v>
      </c>
      <c r="AC227" s="51">
        <v>44046</v>
      </c>
      <c r="AD227" s="51">
        <v>44048</v>
      </c>
      <c r="AE227" s="50" t="s">
        <v>670</v>
      </c>
      <c r="AF227" s="50" t="s">
        <v>670</v>
      </c>
    </row>
    <row r="228" spans="1:32" ht="17.25" customHeight="1">
      <c r="A228" s="57" t="str">
        <f t="shared" si="7"/>
        <v>SERVIÇO DE MANUTENÇÃO PATRIMONIAL</v>
      </c>
      <c r="B228" s="69" t="str">
        <f>VLOOKUP(A228,'De Para'!$C$3:$D$195,2,0)</f>
        <v>FORNECEDORES</v>
      </c>
      <c r="C228" s="83">
        <f t="shared" si="6"/>
        <v>8</v>
      </c>
      <c r="D228" s="50" t="s">
        <v>258</v>
      </c>
      <c r="E228" s="50" t="s">
        <v>410</v>
      </c>
      <c r="F228" s="51">
        <v>44046</v>
      </c>
      <c r="G228" s="50" t="s">
        <v>278</v>
      </c>
      <c r="H228" s="52">
        <v>100</v>
      </c>
      <c r="I228" s="86" t="s">
        <v>675</v>
      </c>
      <c r="J228" s="50" t="s">
        <v>409</v>
      </c>
      <c r="K228" s="50" t="s">
        <v>410</v>
      </c>
      <c r="L228" s="50" t="s">
        <v>333</v>
      </c>
      <c r="M228" s="52">
        <v>156496</v>
      </c>
      <c r="N228" s="50" t="s">
        <v>334</v>
      </c>
      <c r="O228" s="50" t="s">
        <v>704</v>
      </c>
      <c r="P228" s="55">
        <v>-56885.84</v>
      </c>
      <c r="Q228" s="52">
        <v>8</v>
      </c>
      <c r="R228" s="50" t="s">
        <v>965</v>
      </c>
      <c r="S228" s="52">
        <v>2020</v>
      </c>
      <c r="T228" s="50" t="s">
        <v>966</v>
      </c>
      <c r="U228" s="50" t="s">
        <v>263</v>
      </c>
      <c r="V228" s="50" t="s">
        <v>288</v>
      </c>
      <c r="W228" s="50" t="s">
        <v>289</v>
      </c>
      <c r="X228" s="52">
        <v>1</v>
      </c>
      <c r="Y228" s="52">
        <v>126859</v>
      </c>
      <c r="Z228" s="50" t="s">
        <v>266</v>
      </c>
      <c r="AA228" s="52">
        <v>1</v>
      </c>
      <c r="AB228" s="52">
        <v>0</v>
      </c>
      <c r="AC228" s="51">
        <v>44046</v>
      </c>
      <c r="AD228" s="51">
        <v>44048</v>
      </c>
      <c r="AE228" s="50" t="s">
        <v>670</v>
      </c>
      <c r="AF228" s="50" t="s">
        <v>670</v>
      </c>
    </row>
    <row r="229" spans="1:32" ht="17.25" customHeight="1">
      <c r="A229" s="57" t="str">
        <f t="shared" si="7"/>
        <v>MATERIAIS HOSPITALARES C/ RESTRICAO</v>
      </c>
      <c r="B229" s="69" t="str">
        <f>VLOOKUP(A229,'De Para'!$C$3:$D$195,2,0)</f>
        <v>FORNECEDORES</v>
      </c>
      <c r="C229" s="83">
        <f t="shared" si="6"/>
        <v>8</v>
      </c>
      <c r="D229" s="50" t="s">
        <v>258</v>
      </c>
      <c r="E229" s="50" t="s">
        <v>410</v>
      </c>
      <c r="F229" s="51">
        <v>44046</v>
      </c>
      <c r="G229" s="50" t="s">
        <v>278</v>
      </c>
      <c r="H229" s="52">
        <v>100</v>
      </c>
      <c r="I229" s="86" t="s">
        <v>675</v>
      </c>
      <c r="J229" s="50" t="s">
        <v>409</v>
      </c>
      <c r="K229" s="50" t="s">
        <v>410</v>
      </c>
      <c r="L229" s="50" t="s">
        <v>359</v>
      </c>
      <c r="M229" s="52">
        <v>156497</v>
      </c>
      <c r="N229" s="50" t="s">
        <v>360</v>
      </c>
      <c r="O229" s="50" t="s">
        <v>473</v>
      </c>
      <c r="P229" s="55">
        <v>-341.1</v>
      </c>
      <c r="Q229" s="52">
        <v>8</v>
      </c>
      <c r="R229" s="50" t="s">
        <v>967</v>
      </c>
      <c r="S229" s="52">
        <v>2020</v>
      </c>
      <c r="T229" s="50" t="s">
        <v>968</v>
      </c>
      <c r="U229" s="50" t="s">
        <v>263</v>
      </c>
      <c r="V229" s="50" t="s">
        <v>303</v>
      </c>
      <c r="W229" s="50" t="s">
        <v>344</v>
      </c>
      <c r="X229" s="52">
        <v>1</v>
      </c>
      <c r="Y229" s="52">
        <v>127056</v>
      </c>
      <c r="Z229" s="50" t="s">
        <v>266</v>
      </c>
      <c r="AA229" s="52">
        <v>1</v>
      </c>
      <c r="AB229" s="52">
        <v>0</v>
      </c>
      <c r="AC229" s="51">
        <v>44046</v>
      </c>
      <c r="AD229" s="51">
        <v>44048</v>
      </c>
      <c r="AE229" s="50" t="s">
        <v>670</v>
      </c>
      <c r="AF229" s="50" t="s">
        <v>670</v>
      </c>
    </row>
    <row r="230" spans="1:32" ht="17.25" customHeight="1">
      <c r="A230" s="57" t="str">
        <f t="shared" si="7"/>
        <v>MEDICAMENTOS C/ RESTRICAO</v>
      </c>
      <c r="B230" s="69" t="str">
        <f>VLOOKUP(A230,'De Para'!$C$3:$D$195,2,0)</f>
        <v>FORNECEDORES</v>
      </c>
      <c r="C230" s="83">
        <f t="shared" si="6"/>
        <v>8</v>
      </c>
      <c r="D230" s="50" t="s">
        <v>258</v>
      </c>
      <c r="E230" s="50" t="s">
        <v>410</v>
      </c>
      <c r="F230" s="51">
        <v>44047</v>
      </c>
      <c r="G230" s="50" t="s">
        <v>278</v>
      </c>
      <c r="H230" s="52">
        <v>100</v>
      </c>
      <c r="I230" s="86" t="s">
        <v>675</v>
      </c>
      <c r="J230" s="50" t="s">
        <v>409</v>
      </c>
      <c r="K230" s="50" t="s">
        <v>410</v>
      </c>
      <c r="L230" s="50" t="s">
        <v>341</v>
      </c>
      <c r="M230" s="52">
        <v>156498</v>
      </c>
      <c r="N230" s="50" t="s">
        <v>342</v>
      </c>
      <c r="O230" s="50" t="s">
        <v>969</v>
      </c>
      <c r="P230" s="55">
        <v>-3286</v>
      </c>
      <c r="Q230" s="52">
        <v>8</v>
      </c>
      <c r="R230" s="50" t="s">
        <v>970</v>
      </c>
      <c r="S230" s="52">
        <v>2020</v>
      </c>
      <c r="T230" s="50" t="s">
        <v>971</v>
      </c>
      <c r="U230" s="50" t="s">
        <v>263</v>
      </c>
      <c r="V230" s="50" t="s">
        <v>303</v>
      </c>
      <c r="W230" s="50" t="s">
        <v>344</v>
      </c>
      <c r="X230" s="52">
        <v>1</v>
      </c>
      <c r="Y230" s="52">
        <v>127347</v>
      </c>
      <c r="Z230" s="50" t="s">
        <v>266</v>
      </c>
      <c r="AA230" s="52">
        <v>1</v>
      </c>
      <c r="AB230" s="52">
        <v>0</v>
      </c>
      <c r="AC230" s="51">
        <v>44047</v>
      </c>
      <c r="AD230" s="51">
        <v>44048</v>
      </c>
      <c r="AE230" s="50" t="s">
        <v>670</v>
      </c>
      <c r="AF230" s="50" t="s">
        <v>668</v>
      </c>
    </row>
    <row r="231" spans="1:32" ht="17.25" customHeight="1">
      <c r="A231" s="57" t="str">
        <f t="shared" si="7"/>
        <v>ALUGUEL DE MOVEIS</v>
      </c>
      <c r="B231" s="69" t="str">
        <f>VLOOKUP(A231,'De Para'!$C$3:$D$195,2,0)</f>
        <v>FORNECEDORES</v>
      </c>
      <c r="C231" s="83">
        <f t="shared" si="6"/>
        <v>8</v>
      </c>
      <c r="D231" s="50" t="s">
        <v>258</v>
      </c>
      <c r="E231" s="50" t="s">
        <v>410</v>
      </c>
      <c r="F231" s="51">
        <v>44047</v>
      </c>
      <c r="G231" s="50" t="s">
        <v>278</v>
      </c>
      <c r="H231" s="52">
        <v>100</v>
      </c>
      <c r="I231" s="86" t="s">
        <v>675</v>
      </c>
      <c r="J231" s="50" t="s">
        <v>409</v>
      </c>
      <c r="K231" s="50" t="s">
        <v>410</v>
      </c>
      <c r="L231" s="50" t="s">
        <v>930</v>
      </c>
      <c r="M231" s="52">
        <v>156499</v>
      </c>
      <c r="N231" s="50" t="s">
        <v>931</v>
      </c>
      <c r="O231" s="50" t="s">
        <v>691</v>
      </c>
      <c r="P231" s="55">
        <v>-3138</v>
      </c>
      <c r="Q231" s="52">
        <v>8</v>
      </c>
      <c r="R231" s="50" t="s">
        <v>972</v>
      </c>
      <c r="S231" s="52">
        <v>2020</v>
      </c>
      <c r="T231" s="50" t="s">
        <v>973</v>
      </c>
      <c r="U231" s="50" t="s">
        <v>263</v>
      </c>
      <c r="V231" s="50" t="s">
        <v>329</v>
      </c>
      <c r="W231" s="50" t="s">
        <v>330</v>
      </c>
      <c r="X231" s="52">
        <v>1</v>
      </c>
      <c r="Y231" s="52">
        <v>127398</v>
      </c>
      <c r="Z231" s="50" t="s">
        <v>266</v>
      </c>
      <c r="AA231" s="52">
        <v>1</v>
      </c>
      <c r="AB231" s="52">
        <v>0</v>
      </c>
      <c r="AC231" s="51">
        <v>44047</v>
      </c>
      <c r="AD231" s="51">
        <v>44048</v>
      </c>
      <c r="AE231" s="50" t="s">
        <v>670</v>
      </c>
      <c r="AF231" s="50" t="s">
        <v>670</v>
      </c>
    </row>
    <row r="232" spans="1:32" ht="17.25" customHeight="1">
      <c r="A232" s="57" t="str">
        <f t="shared" si="7"/>
        <v>ALUGUEL DE MOVEIS</v>
      </c>
      <c r="B232" s="69" t="str">
        <f>VLOOKUP(A232,'De Para'!$C$3:$D$195,2,0)</f>
        <v>FORNECEDORES</v>
      </c>
      <c r="C232" s="83">
        <f t="shared" si="6"/>
        <v>8</v>
      </c>
      <c r="D232" s="50" t="s">
        <v>258</v>
      </c>
      <c r="E232" s="50" t="s">
        <v>410</v>
      </c>
      <c r="F232" s="51">
        <v>44047</v>
      </c>
      <c r="G232" s="50" t="s">
        <v>278</v>
      </c>
      <c r="H232" s="52">
        <v>100</v>
      </c>
      <c r="I232" s="86" t="s">
        <v>675</v>
      </c>
      <c r="J232" s="50" t="s">
        <v>409</v>
      </c>
      <c r="K232" s="50" t="s">
        <v>410</v>
      </c>
      <c r="L232" s="50" t="s">
        <v>930</v>
      </c>
      <c r="M232" s="52">
        <v>156500</v>
      </c>
      <c r="N232" s="50" t="s">
        <v>931</v>
      </c>
      <c r="O232" s="53" t="s">
        <v>691</v>
      </c>
      <c r="P232" s="55">
        <v>-3138</v>
      </c>
      <c r="Q232" s="52">
        <v>8</v>
      </c>
      <c r="R232" s="50" t="s">
        <v>974</v>
      </c>
      <c r="S232" s="52">
        <v>2020</v>
      </c>
      <c r="T232" s="50" t="s">
        <v>975</v>
      </c>
      <c r="U232" s="50" t="s">
        <v>263</v>
      </c>
      <c r="V232" s="50" t="s">
        <v>329</v>
      </c>
      <c r="W232" s="50" t="s">
        <v>330</v>
      </c>
      <c r="X232" s="52">
        <v>1</v>
      </c>
      <c r="Y232" s="52">
        <v>127400</v>
      </c>
      <c r="Z232" s="50" t="s">
        <v>266</v>
      </c>
      <c r="AA232" s="52">
        <v>1</v>
      </c>
      <c r="AB232" s="52">
        <v>0</v>
      </c>
      <c r="AC232" s="51">
        <v>44047</v>
      </c>
      <c r="AD232" s="51">
        <v>44048</v>
      </c>
      <c r="AE232" s="50" t="s">
        <v>670</v>
      </c>
      <c r="AF232" s="50" t="s">
        <v>670</v>
      </c>
    </row>
    <row r="233" spans="1:32" ht="17.25" customHeight="1">
      <c r="A233" s="57" t="str">
        <f t="shared" si="7"/>
        <v>ISS - IMPOSTO S/ SERVIÇOS TOMADOS</v>
      </c>
      <c r="B233" s="69" t="str">
        <f>VLOOKUP(A233,'De Para'!$C$3:$D$195,2,0)</f>
        <v>IMPOSTOS</v>
      </c>
      <c r="C233" s="83">
        <f t="shared" si="6"/>
        <v>8</v>
      </c>
      <c r="D233" s="50" t="s">
        <v>258</v>
      </c>
      <c r="E233" s="50" t="s">
        <v>410</v>
      </c>
      <c r="F233" s="51">
        <v>44048</v>
      </c>
      <c r="G233" s="50" t="s">
        <v>278</v>
      </c>
      <c r="H233" s="52">
        <v>100</v>
      </c>
      <c r="I233" s="86" t="s">
        <v>675</v>
      </c>
      <c r="J233" s="50" t="s">
        <v>409</v>
      </c>
      <c r="K233" s="50" t="s">
        <v>410</v>
      </c>
      <c r="L233" s="50" t="s">
        <v>364</v>
      </c>
      <c r="M233" s="52">
        <v>156501</v>
      </c>
      <c r="N233" s="50" t="s">
        <v>365</v>
      </c>
      <c r="O233" s="50" t="s">
        <v>59</v>
      </c>
      <c r="P233" s="55">
        <v>-13073.54</v>
      </c>
      <c r="Q233" s="52">
        <v>8</v>
      </c>
      <c r="R233" s="50" t="s">
        <v>976</v>
      </c>
      <c r="S233" s="52">
        <v>2020</v>
      </c>
      <c r="T233" s="50" t="s">
        <v>977</v>
      </c>
      <c r="U233" s="50" t="s">
        <v>263</v>
      </c>
      <c r="V233" s="50" t="s">
        <v>337</v>
      </c>
      <c r="W233" s="50" t="s">
        <v>366</v>
      </c>
      <c r="X233" s="52">
        <v>1</v>
      </c>
      <c r="Y233" s="52">
        <v>127057</v>
      </c>
      <c r="Z233" s="50" t="s">
        <v>266</v>
      </c>
      <c r="AA233" s="52">
        <v>1</v>
      </c>
      <c r="AB233" s="52">
        <v>0</v>
      </c>
      <c r="AC233" s="51">
        <v>44048</v>
      </c>
      <c r="AD233" s="51">
        <v>44048</v>
      </c>
      <c r="AE233" s="50" t="s">
        <v>670</v>
      </c>
      <c r="AF233" s="50" t="s">
        <v>670</v>
      </c>
    </row>
    <row r="234" spans="1:32" ht="17.25" customHeight="1">
      <c r="A234" s="57" t="str">
        <f t="shared" si="7"/>
        <v>ISS - IMPOSTO S/ SERVIÇOS TOMADOS</v>
      </c>
      <c r="B234" s="69" t="str">
        <f>VLOOKUP(A234,'De Para'!$C$3:$D$195,2,0)</f>
        <v>IMPOSTOS</v>
      </c>
      <c r="C234" s="83">
        <f t="shared" si="6"/>
        <v>8</v>
      </c>
      <c r="D234" s="50" t="s">
        <v>258</v>
      </c>
      <c r="E234" s="50" t="s">
        <v>410</v>
      </c>
      <c r="F234" s="51">
        <v>44048</v>
      </c>
      <c r="G234" s="50" t="s">
        <v>278</v>
      </c>
      <c r="H234" s="52">
        <v>100</v>
      </c>
      <c r="I234" s="86" t="s">
        <v>675</v>
      </c>
      <c r="J234" s="50" t="s">
        <v>409</v>
      </c>
      <c r="K234" s="50" t="s">
        <v>410</v>
      </c>
      <c r="L234" s="50" t="s">
        <v>364</v>
      </c>
      <c r="M234" s="52">
        <v>156502</v>
      </c>
      <c r="N234" s="50" t="s">
        <v>365</v>
      </c>
      <c r="O234" s="50" t="s">
        <v>59</v>
      </c>
      <c r="P234" s="55">
        <v>-697</v>
      </c>
      <c r="Q234" s="52">
        <v>8</v>
      </c>
      <c r="R234" s="50" t="s">
        <v>978</v>
      </c>
      <c r="S234" s="52">
        <v>2020</v>
      </c>
      <c r="T234" s="50" t="s">
        <v>979</v>
      </c>
      <c r="U234" s="50" t="s">
        <v>263</v>
      </c>
      <c r="V234" s="50" t="s">
        <v>337</v>
      </c>
      <c r="W234" s="50" t="s">
        <v>366</v>
      </c>
      <c r="X234" s="52">
        <v>1</v>
      </c>
      <c r="Y234" s="52">
        <v>127699</v>
      </c>
      <c r="Z234" s="50" t="s">
        <v>266</v>
      </c>
      <c r="AA234" s="52">
        <v>1</v>
      </c>
      <c r="AB234" s="52">
        <v>0</v>
      </c>
      <c r="AC234" s="51">
        <v>44048</v>
      </c>
      <c r="AD234" s="51">
        <v>44048</v>
      </c>
      <c r="AE234" s="50" t="s">
        <v>670</v>
      </c>
      <c r="AF234" s="50" t="s">
        <v>670</v>
      </c>
    </row>
    <row r="235" spans="1:32" ht="17.25" customHeight="1">
      <c r="A235" s="57" t="str">
        <f t="shared" si="7"/>
        <v>ISS - IMPOSTO S/ SERVIÇOS TOMADOS</v>
      </c>
      <c r="B235" s="69" t="str">
        <f>VLOOKUP(A235,'De Para'!$C$3:$D$195,2,0)</f>
        <v>IMPOSTOS</v>
      </c>
      <c r="C235" s="83">
        <f t="shared" si="6"/>
        <v>8</v>
      </c>
      <c r="D235" s="50" t="s">
        <v>258</v>
      </c>
      <c r="E235" s="50" t="s">
        <v>410</v>
      </c>
      <c r="F235" s="51">
        <v>44048</v>
      </c>
      <c r="G235" s="50" t="s">
        <v>278</v>
      </c>
      <c r="H235" s="52">
        <v>100</v>
      </c>
      <c r="I235" s="86" t="s">
        <v>675</v>
      </c>
      <c r="J235" s="50" t="s">
        <v>409</v>
      </c>
      <c r="K235" s="50" t="s">
        <v>410</v>
      </c>
      <c r="L235" s="50" t="s">
        <v>364</v>
      </c>
      <c r="M235" s="52">
        <v>156503</v>
      </c>
      <c r="N235" s="50" t="s">
        <v>365</v>
      </c>
      <c r="O235" s="50" t="s">
        <v>59</v>
      </c>
      <c r="P235" s="55">
        <v>-841.5</v>
      </c>
      <c r="Q235" s="52">
        <v>8</v>
      </c>
      <c r="R235" s="50" t="s">
        <v>980</v>
      </c>
      <c r="S235" s="52">
        <v>2020</v>
      </c>
      <c r="T235" s="50" t="s">
        <v>981</v>
      </c>
      <c r="U235" s="50" t="s">
        <v>263</v>
      </c>
      <c r="V235" s="50" t="s">
        <v>337</v>
      </c>
      <c r="W235" s="50" t="s">
        <v>366</v>
      </c>
      <c r="X235" s="52">
        <v>1</v>
      </c>
      <c r="Y235" s="52">
        <v>127700</v>
      </c>
      <c r="Z235" s="50" t="s">
        <v>266</v>
      </c>
      <c r="AA235" s="52">
        <v>1</v>
      </c>
      <c r="AB235" s="52">
        <v>0</v>
      </c>
      <c r="AC235" s="51">
        <v>44048</v>
      </c>
      <c r="AD235" s="51">
        <v>44048</v>
      </c>
      <c r="AE235" s="50" t="s">
        <v>670</v>
      </c>
      <c r="AF235" s="50" t="s">
        <v>670</v>
      </c>
    </row>
    <row r="236" spans="1:32" ht="17.25" customHeight="1">
      <c r="A236" s="57" t="str">
        <f t="shared" si="7"/>
        <v>ISS - IMPOSTO S/ SERVIÇOS TOMADOS</v>
      </c>
      <c r="B236" s="69" t="str">
        <f>VLOOKUP(A236,'De Para'!$C$3:$D$195,2,0)</f>
        <v>IMPOSTOS</v>
      </c>
      <c r="C236" s="83">
        <f t="shared" si="6"/>
        <v>8</v>
      </c>
      <c r="D236" s="50" t="s">
        <v>258</v>
      </c>
      <c r="E236" s="50" t="s">
        <v>410</v>
      </c>
      <c r="F236" s="51">
        <v>44048</v>
      </c>
      <c r="G236" s="50" t="s">
        <v>278</v>
      </c>
      <c r="H236" s="52">
        <v>100</v>
      </c>
      <c r="I236" s="86" t="s">
        <v>675</v>
      </c>
      <c r="J236" s="50" t="s">
        <v>409</v>
      </c>
      <c r="K236" s="50" t="s">
        <v>410</v>
      </c>
      <c r="L236" s="50" t="s">
        <v>364</v>
      </c>
      <c r="M236" s="52">
        <v>156504</v>
      </c>
      <c r="N236" s="50" t="s">
        <v>365</v>
      </c>
      <c r="O236" s="50" t="s">
        <v>59</v>
      </c>
      <c r="P236" s="55">
        <v>-2856.75</v>
      </c>
      <c r="Q236" s="52">
        <v>8</v>
      </c>
      <c r="R236" s="50" t="s">
        <v>982</v>
      </c>
      <c r="S236" s="52">
        <v>2020</v>
      </c>
      <c r="T236" s="50" t="s">
        <v>983</v>
      </c>
      <c r="U236" s="50" t="s">
        <v>263</v>
      </c>
      <c r="V236" s="50" t="s">
        <v>337</v>
      </c>
      <c r="W236" s="50" t="s">
        <v>366</v>
      </c>
      <c r="X236" s="52">
        <v>1</v>
      </c>
      <c r="Y236" s="52">
        <v>127701</v>
      </c>
      <c r="Z236" s="50" t="s">
        <v>266</v>
      </c>
      <c r="AA236" s="52">
        <v>1</v>
      </c>
      <c r="AB236" s="52">
        <v>0</v>
      </c>
      <c r="AC236" s="51">
        <v>44048</v>
      </c>
      <c r="AD236" s="51">
        <v>44048</v>
      </c>
      <c r="AE236" s="50" t="s">
        <v>670</v>
      </c>
      <c r="AF236" s="50" t="s">
        <v>668</v>
      </c>
    </row>
    <row r="237" spans="1:32" ht="17.25" customHeight="1">
      <c r="A237" s="57" t="str">
        <f t="shared" si="7"/>
        <v>ISS - IMPOSTO S/ SERVIÇOS TOMADOS</v>
      </c>
      <c r="B237" s="69" t="str">
        <f>VLOOKUP(A237,'De Para'!$C$3:$D$195,2,0)</f>
        <v>IMPOSTOS</v>
      </c>
      <c r="C237" s="83">
        <f t="shared" si="6"/>
        <v>8</v>
      </c>
      <c r="D237" s="50" t="s">
        <v>258</v>
      </c>
      <c r="E237" s="50" t="s">
        <v>410</v>
      </c>
      <c r="F237" s="51">
        <v>44048</v>
      </c>
      <c r="G237" s="50" t="s">
        <v>278</v>
      </c>
      <c r="H237" s="52">
        <v>100</v>
      </c>
      <c r="I237" s="86" t="s">
        <v>675</v>
      </c>
      <c r="J237" s="50" t="s">
        <v>409</v>
      </c>
      <c r="K237" s="50" t="s">
        <v>410</v>
      </c>
      <c r="L237" s="50" t="s">
        <v>364</v>
      </c>
      <c r="M237" s="52">
        <v>156505</v>
      </c>
      <c r="N237" s="50" t="s">
        <v>365</v>
      </c>
      <c r="O237" s="50" t="s">
        <v>59</v>
      </c>
      <c r="P237" s="55">
        <v>-1100.42</v>
      </c>
      <c r="Q237" s="52">
        <v>8</v>
      </c>
      <c r="R237" s="50" t="s">
        <v>984</v>
      </c>
      <c r="S237" s="52">
        <v>2020</v>
      </c>
      <c r="T237" s="50" t="s">
        <v>985</v>
      </c>
      <c r="U237" s="50" t="s">
        <v>263</v>
      </c>
      <c r="V237" s="50" t="s">
        <v>337</v>
      </c>
      <c r="W237" s="50" t="s">
        <v>366</v>
      </c>
      <c r="X237" s="52">
        <v>1</v>
      </c>
      <c r="Y237" s="52">
        <v>127702</v>
      </c>
      <c r="Z237" s="50" t="s">
        <v>266</v>
      </c>
      <c r="AA237" s="52">
        <v>1</v>
      </c>
      <c r="AB237" s="52">
        <v>0</v>
      </c>
      <c r="AC237" s="51">
        <v>44048</v>
      </c>
      <c r="AD237" s="51">
        <v>44048</v>
      </c>
      <c r="AE237" s="50" t="s">
        <v>670</v>
      </c>
      <c r="AF237" s="50" t="s">
        <v>670</v>
      </c>
    </row>
    <row r="238" spans="1:32" ht="17.25" customHeight="1">
      <c r="A238" s="57" t="str">
        <f t="shared" si="7"/>
        <v>SALÁRIOS E ORDENADOS</v>
      </c>
      <c r="B238" s="69" t="str">
        <f>VLOOKUP(A238,'De Para'!$C$3:$D$195,2,0)</f>
        <v>FOLHA E ENCARGOS</v>
      </c>
      <c r="C238" s="83">
        <f t="shared" si="6"/>
        <v>8</v>
      </c>
      <c r="D238" s="50" t="s">
        <v>258</v>
      </c>
      <c r="E238" s="50" t="s">
        <v>410</v>
      </c>
      <c r="F238" s="51">
        <v>44048</v>
      </c>
      <c r="G238" s="50" t="s">
        <v>278</v>
      </c>
      <c r="H238" s="52">
        <v>100</v>
      </c>
      <c r="I238" s="86" t="s">
        <v>675</v>
      </c>
      <c r="J238" s="50" t="s">
        <v>409</v>
      </c>
      <c r="K238" s="50" t="s">
        <v>410</v>
      </c>
      <c r="L238" s="50" t="s">
        <v>279</v>
      </c>
      <c r="M238" s="52">
        <v>156506</v>
      </c>
      <c r="N238" s="50" t="s">
        <v>280</v>
      </c>
      <c r="O238" s="50" t="s">
        <v>281</v>
      </c>
      <c r="P238" s="55">
        <v>-3772.6</v>
      </c>
      <c r="Q238" s="52">
        <v>8</v>
      </c>
      <c r="R238" s="50" t="s">
        <v>943</v>
      </c>
      <c r="S238" s="52">
        <v>2020</v>
      </c>
      <c r="T238" s="50" t="s">
        <v>944</v>
      </c>
      <c r="U238" s="50" t="s">
        <v>263</v>
      </c>
      <c r="V238" s="50" t="s">
        <v>282</v>
      </c>
      <c r="W238" s="50" t="s">
        <v>283</v>
      </c>
      <c r="X238" s="52">
        <v>1</v>
      </c>
      <c r="Y238" s="52">
        <v>126162</v>
      </c>
      <c r="Z238" s="50" t="s">
        <v>266</v>
      </c>
      <c r="AA238" s="52">
        <v>1</v>
      </c>
      <c r="AB238" s="52">
        <v>0</v>
      </c>
      <c r="AC238" s="51">
        <v>44048</v>
      </c>
      <c r="AD238" s="51">
        <v>44048</v>
      </c>
      <c r="AE238" s="50" t="s">
        <v>670</v>
      </c>
      <c r="AF238" s="50" t="s">
        <v>668</v>
      </c>
    </row>
    <row r="239" spans="1:32" ht="17.25" customHeight="1">
      <c r="A239" s="57" t="str">
        <f t="shared" si="7"/>
        <v>TARIFAS BANCÁRIAS</v>
      </c>
      <c r="B239" s="69" t="str">
        <f>VLOOKUP(A239,'De Para'!$C$3:$D$195,2,0)</f>
        <v>PAGAMENTO DE IMPOSTOS E TAXAS</v>
      </c>
      <c r="C239" s="83">
        <f t="shared" si="6"/>
        <v>8</v>
      </c>
      <c r="D239" s="50" t="s">
        <v>258</v>
      </c>
      <c r="E239" s="50" t="s">
        <v>410</v>
      </c>
      <c r="F239" s="51">
        <v>44046</v>
      </c>
      <c r="G239" s="50" t="s">
        <v>378</v>
      </c>
      <c r="H239" s="52">
        <v>100</v>
      </c>
      <c r="I239" s="86" t="s">
        <v>675</v>
      </c>
      <c r="J239" s="50" t="s">
        <v>409</v>
      </c>
      <c r="K239" s="50" t="s">
        <v>410</v>
      </c>
      <c r="L239" s="50" t="s">
        <v>548</v>
      </c>
      <c r="M239" s="52">
        <v>156507</v>
      </c>
      <c r="N239" s="50" t="s">
        <v>549</v>
      </c>
      <c r="O239" s="50"/>
      <c r="P239" s="55">
        <v>-10.6</v>
      </c>
      <c r="Q239" s="52">
        <v>8</v>
      </c>
      <c r="R239" s="50" t="s">
        <v>275</v>
      </c>
      <c r="S239" s="52">
        <v>2020</v>
      </c>
      <c r="T239" s="50" t="s">
        <v>566</v>
      </c>
      <c r="U239" s="50" t="s">
        <v>263</v>
      </c>
      <c r="V239" s="50" t="s">
        <v>276</v>
      </c>
      <c r="W239" s="50" t="s">
        <v>429</v>
      </c>
      <c r="X239" s="52">
        <v>1</v>
      </c>
      <c r="Y239" s="52"/>
      <c r="Z239" s="50" t="s">
        <v>266</v>
      </c>
      <c r="AA239" s="52">
        <v>1</v>
      </c>
      <c r="AB239" s="52">
        <v>1</v>
      </c>
      <c r="AC239" s="51">
        <v>44046</v>
      </c>
      <c r="AD239" s="51">
        <v>44048</v>
      </c>
      <c r="AE239" s="50" t="s">
        <v>670</v>
      </c>
      <c r="AF239" s="50" t="s">
        <v>670</v>
      </c>
    </row>
    <row r="240" spans="1:32" ht="17.25" customHeight="1">
      <c r="A240" s="57" t="str">
        <f t="shared" si="7"/>
        <v>RENDIMENTO SOBRE APLICAÇÃO FINANCEIRA</v>
      </c>
      <c r="B240" s="69" t="str">
        <f>VLOOKUP(A240,'De Para'!$C$3:$D$195,2,0)</f>
        <v>JUROS POR APLICAÇÕES</v>
      </c>
      <c r="C240" s="83">
        <f t="shared" si="6"/>
        <v>8</v>
      </c>
      <c r="D240" s="50" t="s">
        <v>258</v>
      </c>
      <c r="E240" s="50" t="s">
        <v>410</v>
      </c>
      <c r="F240" s="51">
        <v>44046</v>
      </c>
      <c r="G240" s="50" t="s">
        <v>621</v>
      </c>
      <c r="H240" s="52">
        <v>100</v>
      </c>
      <c r="I240" s="86" t="s">
        <v>675</v>
      </c>
      <c r="J240" s="50" t="s">
        <v>409</v>
      </c>
      <c r="K240" s="50" t="s">
        <v>410</v>
      </c>
      <c r="L240" s="50" t="s">
        <v>497</v>
      </c>
      <c r="M240" s="52">
        <v>156508</v>
      </c>
      <c r="N240" s="50" t="s">
        <v>498</v>
      </c>
      <c r="O240" s="50"/>
      <c r="P240" s="55">
        <v>18.010000000000002</v>
      </c>
      <c r="Q240" s="52">
        <v>8</v>
      </c>
      <c r="R240" s="50" t="s">
        <v>620</v>
      </c>
      <c r="S240" s="52">
        <v>2020</v>
      </c>
      <c r="T240" s="50" t="s">
        <v>623</v>
      </c>
      <c r="U240" s="50" t="s">
        <v>263</v>
      </c>
      <c r="V240" s="50" t="s">
        <v>276</v>
      </c>
      <c r="W240" s="50" t="s">
        <v>500</v>
      </c>
      <c r="X240" s="52">
        <v>1</v>
      </c>
      <c r="Y240" s="52"/>
      <c r="Z240" s="50" t="s">
        <v>266</v>
      </c>
      <c r="AA240" s="52">
        <v>1</v>
      </c>
      <c r="AB240" s="52">
        <v>1</v>
      </c>
      <c r="AC240" s="51">
        <v>44046</v>
      </c>
      <c r="AD240" s="51">
        <v>44048</v>
      </c>
      <c r="AE240" s="50" t="s">
        <v>670</v>
      </c>
      <c r="AF240" s="50" t="s">
        <v>668</v>
      </c>
    </row>
    <row r="241" spans="1:32" ht="17.25" customHeight="1">
      <c r="A241" s="57" t="str">
        <f t="shared" si="7"/>
        <v>APLICAÇÃO / RESGATE DE APLICAÇÃO</v>
      </c>
      <c r="B241" s="69" t="str">
        <f>VLOOKUP(A241,'De Para'!$C$3:$D$195,2,0)</f>
        <v>RECEBÍVEIS NAO CORRENTES</v>
      </c>
      <c r="C241" s="83">
        <f t="shared" si="6"/>
        <v>8</v>
      </c>
      <c r="D241" s="50" t="s">
        <v>258</v>
      </c>
      <c r="E241" s="50" t="s">
        <v>410</v>
      </c>
      <c r="F241" s="51">
        <v>44046</v>
      </c>
      <c r="G241" s="50" t="s">
        <v>259</v>
      </c>
      <c r="H241" s="52">
        <v>100</v>
      </c>
      <c r="I241" s="86" t="s">
        <v>690</v>
      </c>
      <c r="J241" s="50" t="s">
        <v>409</v>
      </c>
      <c r="K241" s="50" t="s">
        <v>410</v>
      </c>
      <c r="L241" s="50" t="s">
        <v>260</v>
      </c>
      <c r="M241" s="52">
        <v>156509</v>
      </c>
      <c r="N241" s="50" t="s">
        <v>261</v>
      </c>
      <c r="O241" s="50"/>
      <c r="P241" s="55">
        <v>-68169.8</v>
      </c>
      <c r="Q241" s="52">
        <v>8</v>
      </c>
      <c r="R241" s="50" t="s">
        <v>262</v>
      </c>
      <c r="S241" s="52">
        <v>2020</v>
      </c>
      <c r="T241" s="50" t="s">
        <v>271</v>
      </c>
      <c r="U241" s="50" t="s">
        <v>263</v>
      </c>
      <c r="V241" s="50" t="s">
        <v>264</v>
      </c>
      <c r="W241" s="50" t="s">
        <v>265</v>
      </c>
      <c r="X241" s="52">
        <v>1</v>
      </c>
      <c r="Y241" s="52"/>
      <c r="Z241" s="50" t="s">
        <v>266</v>
      </c>
      <c r="AA241" s="52">
        <v>1</v>
      </c>
      <c r="AB241" s="52">
        <v>1</v>
      </c>
      <c r="AC241" s="51">
        <v>44046</v>
      </c>
      <c r="AD241" s="51">
        <v>44048</v>
      </c>
      <c r="AE241" s="50" t="s">
        <v>671</v>
      </c>
      <c r="AF241" s="50" t="s">
        <v>670</v>
      </c>
    </row>
    <row r="242" spans="1:32" ht="17.25" customHeight="1">
      <c r="A242" s="57" t="str">
        <f t="shared" si="7"/>
        <v>APLICAÇÃO / RESGATE DE APLICAÇÃO</v>
      </c>
      <c r="B242" s="69" t="str">
        <f>VLOOKUP(A242,'De Para'!$C$3:$D$195,2,0)</f>
        <v>RECEBÍVEIS NAO CORRENTES</v>
      </c>
      <c r="C242" s="83">
        <f t="shared" si="6"/>
        <v>8</v>
      </c>
      <c r="D242" s="50" t="s">
        <v>258</v>
      </c>
      <c r="E242" s="50" t="s">
        <v>410</v>
      </c>
      <c r="F242" s="51">
        <v>44046</v>
      </c>
      <c r="G242" s="50" t="s">
        <v>624</v>
      </c>
      <c r="H242" s="52">
        <v>100</v>
      </c>
      <c r="I242" s="86" t="s">
        <v>675</v>
      </c>
      <c r="J242" s="50" t="s">
        <v>409</v>
      </c>
      <c r="K242" s="50" t="s">
        <v>410</v>
      </c>
      <c r="L242" s="50" t="s">
        <v>260</v>
      </c>
      <c r="M242" s="52">
        <v>156510</v>
      </c>
      <c r="N242" s="50" t="s">
        <v>261</v>
      </c>
      <c r="O242" s="53"/>
      <c r="P242" s="55">
        <v>68169.8</v>
      </c>
      <c r="Q242" s="52">
        <v>8</v>
      </c>
      <c r="R242" s="50" t="s">
        <v>262</v>
      </c>
      <c r="S242" s="52">
        <v>2020</v>
      </c>
      <c r="T242" s="50" t="s">
        <v>271</v>
      </c>
      <c r="U242" s="50" t="s">
        <v>263</v>
      </c>
      <c r="V242" s="50" t="s">
        <v>264</v>
      </c>
      <c r="W242" s="50" t="s">
        <v>265</v>
      </c>
      <c r="X242" s="52">
        <v>1</v>
      </c>
      <c r="Y242" s="52"/>
      <c r="Z242" s="50" t="s">
        <v>266</v>
      </c>
      <c r="AA242" s="52">
        <v>1</v>
      </c>
      <c r="AB242" s="52">
        <v>0</v>
      </c>
      <c r="AC242" s="51">
        <v>44046</v>
      </c>
      <c r="AD242" s="51">
        <v>44048</v>
      </c>
      <c r="AE242" s="50" t="s">
        <v>670</v>
      </c>
      <c r="AF242" s="50" t="s">
        <v>668</v>
      </c>
    </row>
    <row r="243" spans="1:32" ht="17.25" customHeight="1">
      <c r="A243" s="57" t="str">
        <f t="shared" si="7"/>
        <v>APLICAÇÃO / RESGATE DE APLICAÇÃO</v>
      </c>
      <c r="B243" s="69" t="str">
        <f>VLOOKUP(A243,'De Para'!$C$3:$D$195,2,0)</f>
        <v>RECEBÍVEIS NAO CORRENTES</v>
      </c>
      <c r="C243" s="83">
        <f t="shared" si="6"/>
        <v>8</v>
      </c>
      <c r="D243" s="50" t="s">
        <v>258</v>
      </c>
      <c r="E243" s="50" t="s">
        <v>410</v>
      </c>
      <c r="F243" s="51">
        <v>44047</v>
      </c>
      <c r="G243" s="50" t="s">
        <v>259</v>
      </c>
      <c r="H243" s="52">
        <v>100</v>
      </c>
      <c r="I243" s="86" t="s">
        <v>690</v>
      </c>
      <c r="J243" s="50" t="s">
        <v>409</v>
      </c>
      <c r="K243" s="50" t="s">
        <v>410</v>
      </c>
      <c r="L243" s="50" t="s">
        <v>260</v>
      </c>
      <c r="M243" s="52">
        <v>156511</v>
      </c>
      <c r="N243" s="50" t="s">
        <v>261</v>
      </c>
      <c r="O243" s="50"/>
      <c r="P243" s="55">
        <v>-9824.91</v>
      </c>
      <c r="Q243" s="52">
        <v>8</v>
      </c>
      <c r="R243" s="50" t="s">
        <v>262</v>
      </c>
      <c r="S243" s="52">
        <v>2020</v>
      </c>
      <c r="T243" s="50" t="s">
        <v>271</v>
      </c>
      <c r="U243" s="50" t="s">
        <v>263</v>
      </c>
      <c r="V243" s="50" t="s">
        <v>264</v>
      </c>
      <c r="W243" s="50" t="s">
        <v>265</v>
      </c>
      <c r="X243" s="52">
        <v>1</v>
      </c>
      <c r="Y243" s="52"/>
      <c r="Z243" s="50" t="s">
        <v>266</v>
      </c>
      <c r="AA243" s="52">
        <v>1</v>
      </c>
      <c r="AB243" s="52">
        <v>1</v>
      </c>
      <c r="AC243" s="51">
        <v>44047</v>
      </c>
      <c r="AD243" s="51">
        <v>44048</v>
      </c>
      <c r="AE243" s="50" t="s">
        <v>671</v>
      </c>
      <c r="AF243" s="50" t="s">
        <v>669</v>
      </c>
    </row>
    <row r="244" spans="1:32" ht="17.25" customHeight="1">
      <c r="A244" s="57" t="str">
        <f t="shared" si="7"/>
        <v>APLICAÇÃO / RESGATE DE APLICAÇÃO</v>
      </c>
      <c r="B244" s="69" t="str">
        <f>VLOOKUP(A244,'De Para'!$C$3:$D$195,2,0)</f>
        <v>RECEBÍVEIS NAO CORRENTES</v>
      </c>
      <c r="C244" s="83">
        <f t="shared" si="6"/>
        <v>8</v>
      </c>
      <c r="D244" s="50" t="s">
        <v>258</v>
      </c>
      <c r="E244" s="50" t="s">
        <v>410</v>
      </c>
      <c r="F244" s="51">
        <v>44047</v>
      </c>
      <c r="G244" s="50" t="s">
        <v>624</v>
      </c>
      <c r="H244" s="52">
        <v>100</v>
      </c>
      <c r="I244" s="86" t="s">
        <v>675</v>
      </c>
      <c r="J244" s="50" t="s">
        <v>409</v>
      </c>
      <c r="K244" s="50" t="s">
        <v>410</v>
      </c>
      <c r="L244" s="50" t="s">
        <v>260</v>
      </c>
      <c r="M244" s="52">
        <v>156512</v>
      </c>
      <c r="N244" s="50" t="s">
        <v>261</v>
      </c>
      <c r="O244" s="53"/>
      <c r="P244" s="55">
        <v>9824.91</v>
      </c>
      <c r="Q244" s="52">
        <v>8</v>
      </c>
      <c r="R244" s="50" t="s">
        <v>262</v>
      </c>
      <c r="S244" s="52">
        <v>2020</v>
      </c>
      <c r="T244" s="50" t="s">
        <v>271</v>
      </c>
      <c r="U244" s="50" t="s">
        <v>263</v>
      </c>
      <c r="V244" s="50" t="s">
        <v>264</v>
      </c>
      <c r="W244" s="50" t="s">
        <v>265</v>
      </c>
      <c r="X244" s="52">
        <v>1</v>
      </c>
      <c r="Y244" s="52"/>
      <c r="Z244" s="50" t="s">
        <v>266</v>
      </c>
      <c r="AA244" s="52">
        <v>1</v>
      </c>
      <c r="AB244" s="52">
        <v>0</v>
      </c>
      <c r="AC244" s="51">
        <v>44047</v>
      </c>
      <c r="AD244" s="51">
        <v>44048</v>
      </c>
      <c r="AE244" s="50" t="s">
        <v>670</v>
      </c>
      <c r="AF244" s="50" t="s">
        <v>670</v>
      </c>
    </row>
    <row r="245" spans="1:32" ht="17.25" customHeight="1">
      <c r="A245" s="57" t="str">
        <f t="shared" si="7"/>
        <v>TARIFAS BANCÁRIAS</v>
      </c>
      <c r="B245" s="69" t="str">
        <f>VLOOKUP(A245,'De Para'!$C$3:$D$195,2,0)</f>
        <v>PAGAMENTO DE IMPOSTOS E TAXAS</v>
      </c>
      <c r="C245" s="83">
        <f t="shared" si="6"/>
        <v>8</v>
      </c>
      <c r="D245" s="50" t="s">
        <v>258</v>
      </c>
      <c r="E245" s="50" t="s">
        <v>410</v>
      </c>
      <c r="F245" s="51">
        <v>44047</v>
      </c>
      <c r="G245" s="50" t="s">
        <v>378</v>
      </c>
      <c r="H245" s="52">
        <v>100</v>
      </c>
      <c r="I245" s="86" t="s">
        <v>675</v>
      </c>
      <c r="J245" s="50" t="s">
        <v>409</v>
      </c>
      <c r="K245" s="50" t="s">
        <v>410</v>
      </c>
      <c r="L245" s="50" t="s">
        <v>548</v>
      </c>
      <c r="M245" s="52">
        <v>156513</v>
      </c>
      <c r="N245" s="50" t="s">
        <v>549</v>
      </c>
      <c r="O245" s="50"/>
      <c r="P245" s="55">
        <v>-265.60000000000002</v>
      </c>
      <c r="Q245" s="52">
        <v>8</v>
      </c>
      <c r="R245" s="50" t="s">
        <v>275</v>
      </c>
      <c r="S245" s="52">
        <v>2020</v>
      </c>
      <c r="T245" s="50" t="s">
        <v>566</v>
      </c>
      <c r="U245" s="50" t="s">
        <v>263</v>
      </c>
      <c r="V245" s="50" t="s">
        <v>276</v>
      </c>
      <c r="W245" s="50" t="s">
        <v>429</v>
      </c>
      <c r="X245" s="52">
        <v>1</v>
      </c>
      <c r="Y245" s="52"/>
      <c r="Z245" s="50" t="s">
        <v>266</v>
      </c>
      <c r="AA245" s="52">
        <v>1</v>
      </c>
      <c r="AB245" s="52">
        <v>1</v>
      </c>
      <c r="AC245" s="51">
        <v>44047</v>
      </c>
      <c r="AD245" s="51">
        <v>44048</v>
      </c>
      <c r="AE245" s="50" t="s">
        <v>670</v>
      </c>
    </row>
    <row r="246" spans="1:32" ht="17.25" customHeight="1">
      <c r="A246" s="57" t="str">
        <f t="shared" si="7"/>
        <v>RENDIMENTO SOBRE APLICAÇÃO FINANCEIRA</v>
      </c>
      <c r="B246" s="69" t="str">
        <f>VLOOKUP(A246,'De Para'!$C$3:$D$195,2,0)</f>
        <v>JUROS POR APLICAÇÕES</v>
      </c>
      <c r="C246" s="83">
        <f t="shared" si="6"/>
        <v>8</v>
      </c>
      <c r="D246" s="50" t="s">
        <v>258</v>
      </c>
      <c r="E246" s="50" t="s">
        <v>410</v>
      </c>
      <c r="F246" s="51">
        <v>44047</v>
      </c>
      <c r="G246" s="50" t="s">
        <v>621</v>
      </c>
      <c r="H246" s="52">
        <v>100</v>
      </c>
      <c r="I246" s="86" t="s">
        <v>675</v>
      </c>
      <c r="J246" s="50" t="s">
        <v>409</v>
      </c>
      <c r="K246" s="50" t="s">
        <v>410</v>
      </c>
      <c r="L246" s="50" t="s">
        <v>497</v>
      </c>
      <c r="M246" s="52">
        <v>156514</v>
      </c>
      <c r="N246" s="50" t="s">
        <v>498</v>
      </c>
      <c r="O246" s="53"/>
      <c r="P246" s="55">
        <v>2.69</v>
      </c>
      <c r="Q246" s="52">
        <v>8</v>
      </c>
      <c r="R246" s="50" t="s">
        <v>620</v>
      </c>
      <c r="S246" s="52">
        <v>2020</v>
      </c>
      <c r="T246" s="50" t="s">
        <v>623</v>
      </c>
      <c r="U246" s="50" t="s">
        <v>263</v>
      </c>
      <c r="V246" s="50" t="s">
        <v>276</v>
      </c>
      <c r="W246" s="50" t="s">
        <v>500</v>
      </c>
      <c r="X246" s="52">
        <v>1</v>
      </c>
      <c r="Y246" s="52"/>
      <c r="Z246" s="50" t="s">
        <v>266</v>
      </c>
      <c r="AA246" s="52">
        <v>1</v>
      </c>
      <c r="AB246" s="52">
        <v>1</v>
      </c>
      <c r="AC246" s="51">
        <v>44047</v>
      </c>
      <c r="AD246" s="51">
        <v>44048</v>
      </c>
      <c r="AE246" s="50" t="s">
        <v>670</v>
      </c>
    </row>
    <row r="247" spans="1:32" ht="17.25" customHeight="1">
      <c r="A247" s="57" t="str">
        <f t="shared" si="7"/>
        <v>TARIFAS BANCÁRIAS</v>
      </c>
      <c r="B247" s="69" t="str">
        <f>VLOOKUP(A247,'De Para'!$C$3:$D$195,2,0)</f>
        <v>PAGAMENTO DE IMPOSTOS E TAXAS</v>
      </c>
      <c r="C247" s="83">
        <f t="shared" si="6"/>
        <v>7</v>
      </c>
      <c r="D247" s="50" t="s">
        <v>258</v>
      </c>
      <c r="E247" s="50" t="s">
        <v>410</v>
      </c>
      <c r="F247" s="51">
        <v>44025</v>
      </c>
      <c r="G247" s="50" t="s">
        <v>378</v>
      </c>
      <c r="H247" s="52">
        <v>100</v>
      </c>
      <c r="I247" s="86" t="s">
        <v>757</v>
      </c>
      <c r="J247" s="50" t="s">
        <v>409</v>
      </c>
      <c r="K247" s="50" t="s">
        <v>410</v>
      </c>
      <c r="L247" s="50" t="s">
        <v>548</v>
      </c>
      <c r="M247" s="52">
        <v>157119</v>
      </c>
      <c r="N247" s="50" t="s">
        <v>549</v>
      </c>
      <c r="O247" s="50"/>
      <c r="P247" s="55">
        <v>-22</v>
      </c>
      <c r="Q247" s="52">
        <v>7</v>
      </c>
      <c r="R247" s="50" t="s">
        <v>986</v>
      </c>
      <c r="S247" s="52">
        <v>2020</v>
      </c>
      <c r="T247" s="50" t="s">
        <v>566</v>
      </c>
      <c r="U247" s="50" t="s">
        <v>263</v>
      </c>
      <c r="V247" s="50" t="s">
        <v>276</v>
      </c>
      <c r="W247" s="50" t="s">
        <v>429</v>
      </c>
      <c r="X247" s="52">
        <v>1</v>
      </c>
      <c r="Y247" s="52"/>
      <c r="Z247" s="50" t="s">
        <v>266</v>
      </c>
      <c r="AA247" s="52">
        <v>1</v>
      </c>
      <c r="AB247" s="52">
        <v>1</v>
      </c>
      <c r="AC247" s="51">
        <v>44025</v>
      </c>
      <c r="AD247" s="51">
        <v>44078</v>
      </c>
      <c r="AE247" s="50" t="s">
        <v>672</v>
      </c>
    </row>
    <row r="248" spans="1:32" ht="17.25" customHeight="1">
      <c r="A248" s="57" t="str">
        <f t="shared" si="7"/>
        <v>MATERIAIS HOSPITALARES C/ RESTRICAO</v>
      </c>
      <c r="B248" s="69" t="str">
        <f>VLOOKUP(A248,'De Para'!$C$3:$D$195,2,0)</f>
        <v>FORNECEDORES</v>
      </c>
      <c r="C248" s="83">
        <f t="shared" si="6"/>
        <v>8</v>
      </c>
      <c r="D248" s="50" t="s">
        <v>258</v>
      </c>
      <c r="E248" s="50" t="s">
        <v>410</v>
      </c>
      <c r="F248" s="51">
        <v>44048</v>
      </c>
      <c r="G248" s="50" t="s">
        <v>278</v>
      </c>
      <c r="H248" s="52">
        <v>100</v>
      </c>
      <c r="I248" s="86" t="s">
        <v>675</v>
      </c>
      <c r="J248" s="50" t="s">
        <v>409</v>
      </c>
      <c r="K248" s="50" t="s">
        <v>410</v>
      </c>
      <c r="L248" s="50" t="s">
        <v>359</v>
      </c>
      <c r="M248" s="52">
        <v>157349</v>
      </c>
      <c r="N248" s="50" t="s">
        <v>360</v>
      </c>
      <c r="O248" s="50" t="s">
        <v>377</v>
      </c>
      <c r="P248" s="55">
        <v>-1050</v>
      </c>
      <c r="Q248" s="52">
        <v>8</v>
      </c>
      <c r="R248" s="50" t="s">
        <v>987</v>
      </c>
      <c r="S248" s="52">
        <v>2020</v>
      </c>
      <c r="T248" s="50" t="s">
        <v>988</v>
      </c>
      <c r="U248" s="50" t="s">
        <v>263</v>
      </c>
      <c r="V248" s="50" t="s">
        <v>303</v>
      </c>
      <c r="W248" s="50" t="s">
        <v>344</v>
      </c>
      <c r="X248" s="52">
        <v>1</v>
      </c>
      <c r="Y248" s="52">
        <v>126600</v>
      </c>
      <c r="Z248" s="50" t="s">
        <v>266</v>
      </c>
      <c r="AA248" s="52">
        <v>1</v>
      </c>
      <c r="AB248" s="52">
        <v>0</v>
      </c>
      <c r="AC248" s="51">
        <v>44048</v>
      </c>
      <c r="AD248" s="51">
        <v>44051</v>
      </c>
      <c r="AE248" s="50" t="s">
        <v>670</v>
      </c>
    </row>
    <row r="249" spans="1:32" ht="17.25" customHeight="1">
      <c r="A249" s="57" t="str">
        <f t="shared" si="7"/>
        <v>TARIFAS BANCÁRIAS</v>
      </c>
      <c r="B249" s="69" t="str">
        <f>VLOOKUP(A249,'De Para'!$C$3:$D$195,2,0)</f>
        <v>PAGAMENTO DE IMPOSTOS E TAXAS</v>
      </c>
      <c r="C249" s="83">
        <f t="shared" si="6"/>
        <v>8</v>
      </c>
      <c r="D249" s="50" t="s">
        <v>258</v>
      </c>
      <c r="E249" s="50" t="s">
        <v>410</v>
      </c>
      <c r="F249" s="51">
        <v>44048</v>
      </c>
      <c r="G249" s="50" t="s">
        <v>378</v>
      </c>
      <c r="H249" s="52">
        <v>100</v>
      </c>
      <c r="I249" s="86" t="s">
        <v>675</v>
      </c>
      <c r="J249" s="50" t="s">
        <v>409</v>
      </c>
      <c r="K249" s="50" t="s">
        <v>410</v>
      </c>
      <c r="L249" s="50" t="s">
        <v>548</v>
      </c>
      <c r="M249" s="52">
        <v>157350</v>
      </c>
      <c r="N249" s="50" t="s">
        <v>549</v>
      </c>
      <c r="O249" s="53"/>
      <c r="P249" s="55">
        <v>-12.15</v>
      </c>
      <c r="Q249" s="52">
        <v>8</v>
      </c>
      <c r="R249" s="50" t="s">
        <v>275</v>
      </c>
      <c r="S249" s="52">
        <v>2020</v>
      </c>
      <c r="T249" s="50" t="s">
        <v>566</v>
      </c>
      <c r="U249" s="50" t="s">
        <v>263</v>
      </c>
      <c r="V249" s="50" t="s">
        <v>276</v>
      </c>
      <c r="W249" s="50" t="s">
        <v>429</v>
      </c>
      <c r="X249" s="52">
        <v>1</v>
      </c>
      <c r="Y249" s="52"/>
      <c r="Z249" s="50" t="s">
        <v>266</v>
      </c>
      <c r="AA249" s="52">
        <v>1</v>
      </c>
      <c r="AB249" s="52">
        <v>1</v>
      </c>
      <c r="AC249" s="51">
        <v>44048</v>
      </c>
      <c r="AD249" s="51">
        <v>44051</v>
      </c>
      <c r="AE249" s="50" t="s">
        <v>670</v>
      </c>
    </row>
    <row r="250" spans="1:32" ht="17.25" customHeight="1">
      <c r="A250" s="57" t="str">
        <f t="shared" si="7"/>
        <v>RENDIMENTO SOBRE APLICAÇÃO FINANCEIRA</v>
      </c>
      <c r="B250" s="69" t="str">
        <f>VLOOKUP(A250,'De Para'!$C$3:$D$195,2,0)</f>
        <v>JUROS POR APLICAÇÕES</v>
      </c>
      <c r="C250" s="83">
        <f t="shared" si="6"/>
        <v>8</v>
      </c>
      <c r="D250" s="50" t="s">
        <v>258</v>
      </c>
      <c r="E250" s="50" t="s">
        <v>410</v>
      </c>
      <c r="F250" s="51">
        <v>44048</v>
      </c>
      <c r="G250" s="50" t="s">
        <v>621</v>
      </c>
      <c r="H250" s="52">
        <v>100</v>
      </c>
      <c r="I250" s="86" t="s">
        <v>675</v>
      </c>
      <c r="J250" s="50" t="s">
        <v>409</v>
      </c>
      <c r="K250" s="50" t="s">
        <v>410</v>
      </c>
      <c r="L250" s="50" t="s">
        <v>497</v>
      </c>
      <c r="M250" s="52">
        <v>157351</v>
      </c>
      <c r="N250" s="50" t="s">
        <v>498</v>
      </c>
      <c r="O250" s="50"/>
      <c r="P250" s="55">
        <v>6.65</v>
      </c>
      <c r="Q250" s="52">
        <v>8</v>
      </c>
      <c r="R250" s="50" t="s">
        <v>620</v>
      </c>
      <c r="S250" s="52">
        <v>2020</v>
      </c>
      <c r="T250" s="50" t="s">
        <v>623</v>
      </c>
      <c r="U250" s="50" t="s">
        <v>263</v>
      </c>
      <c r="V250" s="50" t="s">
        <v>276</v>
      </c>
      <c r="W250" s="50" t="s">
        <v>500</v>
      </c>
      <c r="X250" s="52">
        <v>1</v>
      </c>
      <c r="Y250" s="52"/>
      <c r="Z250" s="50" t="s">
        <v>266</v>
      </c>
      <c r="AA250" s="52">
        <v>1</v>
      </c>
      <c r="AB250" s="52">
        <v>1</v>
      </c>
      <c r="AC250" s="51">
        <v>44048</v>
      </c>
      <c r="AD250" s="51">
        <v>44051</v>
      </c>
      <c r="AE250" s="50" t="s">
        <v>670</v>
      </c>
    </row>
    <row r="251" spans="1:32" ht="17.25" customHeight="1">
      <c r="A251" s="57" t="str">
        <f t="shared" si="7"/>
        <v>APLICAÇÃO / RESGATE DE APLICAÇÃO</v>
      </c>
      <c r="B251" s="69" t="str">
        <f>VLOOKUP(A251,'De Para'!$C$3:$D$195,2,0)</f>
        <v>RECEBÍVEIS NAO CORRENTES</v>
      </c>
      <c r="C251" s="83">
        <f t="shared" si="6"/>
        <v>8</v>
      </c>
      <c r="D251" s="50" t="s">
        <v>258</v>
      </c>
      <c r="E251" s="50" t="s">
        <v>410</v>
      </c>
      <c r="F251" s="51">
        <v>44048</v>
      </c>
      <c r="G251" s="50" t="s">
        <v>259</v>
      </c>
      <c r="H251" s="52">
        <v>100</v>
      </c>
      <c r="I251" s="86" t="s">
        <v>690</v>
      </c>
      <c r="J251" s="50" t="s">
        <v>409</v>
      </c>
      <c r="K251" s="50" t="s">
        <v>410</v>
      </c>
      <c r="L251" s="50" t="s">
        <v>260</v>
      </c>
      <c r="M251" s="52">
        <v>157352</v>
      </c>
      <c r="N251" s="50" t="s">
        <v>261</v>
      </c>
      <c r="O251" s="53"/>
      <c r="P251" s="55">
        <v>-23397.31</v>
      </c>
      <c r="Q251" s="52">
        <v>8</v>
      </c>
      <c r="R251" s="50" t="s">
        <v>262</v>
      </c>
      <c r="S251" s="52">
        <v>2020</v>
      </c>
      <c r="T251" s="50" t="s">
        <v>271</v>
      </c>
      <c r="U251" s="50" t="s">
        <v>263</v>
      </c>
      <c r="V251" s="50" t="s">
        <v>264</v>
      </c>
      <c r="W251" s="50" t="s">
        <v>265</v>
      </c>
      <c r="X251" s="52">
        <v>1</v>
      </c>
      <c r="Y251" s="52"/>
      <c r="Z251" s="50" t="s">
        <v>266</v>
      </c>
      <c r="AA251" s="52">
        <v>1</v>
      </c>
      <c r="AB251" s="52">
        <v>1</v>
      </c>
      <c r="AC251" s="51">
        <v>44048</v>
      </c>
      <c r="AD251" s="51">
        <v>44051</v>
      </c>
      <c r="AE251" s="50" t="s">
        <v>671</v>
      </c>
    </row>
    <row r="252" spans="1:32" ht="17.25" customHeight="1">
      <c r="A252" s="57" t="str">
        <f t="shared" si="7"/>
        <v>APLICAÇÃO / RESGATE DE APLICAÇÃO</v>
      </c>
      <c r="B252" s="69" t="str">
        <f>VLOOKUP(A252,'De Para'!$C$3:$D$195,2,0)</f>
        <v>RECEBÍVEIS NAO CORRENTES</v>
      </c>
      <c r="C252" s="83">
        <f t="shared" si="6"/>
        <v>8</v>
      </c>
      <c r="D252" s="50" t="s">
        <v>258</v>
      </c>
      <c r="E252" s="50" t="s">
        <v>410</v>
      </c>
      <c r="F252" s="51">
        <v>44048</v>
      </c>
      <c r="G252" s="50" t="s">
        <v>624</v>
      </c>
      <c r="H252" s="52">
        <v>100</v>
      </c>
      <c r="I252" s="86" t="s">
        <v>675</v>
      </c>
      <c r="J252" s="50" t="s">
        <v>409</v>
      </c>
      <c r="K252" s="50" t="s">
        <v>410</v>
      </c>
      <c r="L252" s="50" t="s">
        <v>260</v>
      </c>
      <c r="M252" s="52">
        <v>157353</v>
      </c>
      <c r="N252" s="50" t="s">
        <v>261</v>
      </c>
      <c r="O252" s="53"/>
      <c r="P252" s="55">
        <v>23397.31</v>
      </c>
      <c r="Q252" s="52">
        <v>8</v>
      </c>
      <c r="R252" s="50" t="s">
        <v>262</v>
      </c>
      <c r="S252" s="52">
        <v>2020</v>
      </c>
      <c r="T252" s="50" t="s">
        <v>271</v>
      </c>
      <c r="U252" s="50" t="s">
        <v>263</v>
      </c>
      <c r="V252" s="50" t="s">
        <v>264</v>
      </c>
      <c r="W252" s="50" t="s">
        <v>265</v>
      </c>
      <c r="X252" s="52">
        <v>1</v>
      </c>
      <c r="Y252" s="52"/>
      <c r="Z252" s="50" t="s">
        <v>266</v>
      </c>
      <c r="AA252" s="52">
        <v>1</v>
      </c>
      <c r="AB252" s="52">
        <v>0</v>
      </c>
      <c r="AC252" s="51">
        <v>44048</v>
      </c>
      <c r="AD252" s="51">
        <v>44051</v>
      </c>
      <c r="AE252" s="50" t="s">
        <v>670</v>
      </c>
    </row>
    <row r="253" spans="1:32" ht="17.25" customHeight="1">
      <c r="A253" s="57" t="str">
        <f t="shared" si="7"/>
        <v>SERVIÇO DE MANUTENÇÃO PATRIMONIAL</v>
      </c>
      <c r="B253" s="69" t="str">
        <f>VLOOKUP(A253,'De Para'!$C$3:$D$195,2,0)</f>
        <v>FORNECEDORES</v>
      </c>
      <c r="C253" s="83">
        <f t="shared" si="6"/>
        <v>8</v>
      </c>
      <c r="D253" s="50" t="s">
        <v>258</v>
      </c>
      <c r="E253" s="50" t="s">
        <v>410</v>
      </c>
      <c r="F253" s="51">
        <v>44049</v>
      </c>
      <c r="G253" s="50" t="s">
        <v>278</v>
      </c>
      <c r="H253" s="52">
        <v>100</v>
      </c>
      <c r="I253" s="86" t="s">
        <v>675</v>
      </c>
      <c r="J253" s="50" t="s">
        <v>409</v>
      </c>
      <c r="K253" s="50" t="s">
        <v>410</v>
      </c>
      <c r="L253" s="50" t="s">
        <v>333</v>
      </c>
      <c r="M253" s="52">
        <v>157354</v>
      </c>
      <c r="N253" s="50" t="s">
        <v>334</v>
      </c>
      <c r="O253" s="50" t="s">
        <v>323</v>
      </c>
      <c r="P253" s="55">
        <v>-219635.43</v>
      </c>
      <c r="Q253" s="52">
        <v>8</v>
      </c>
      <c r="R253" s="50" t="s">
        <v>989</v>
      </c>
      <c r="S253" s="52">
        <v>2020</v>
      </c>
      <c r="T253" s="50" t="s">
        <v>990</v>
      </c>
      <c r="U253" s="50" t="s">
        <v>263</v>
      </c>
      <c r="V253" s="50" t="s">
        <v>288</v>
      </c>
      <c r="W253" s="50" t="s">
        <v>289</v>
      </c>
      <c r="X253" s="52">
        <v>1</v>
      </c>
      <c r="Y253" s="52">
        <v>126093</v>
      </c>
      <c r="Z253" s="50" t="s">
        <v>266</v>
      </c>
      <c r="AA253" s="52">
        <v>1</v>
      </c>
      <c r="AB253" s="52">
        <v>0</v>
      </c>
      <c r="AC253" s="51">
        <v>44049</v>
      </c>
      <c r="AD253" s="51">
        <v>44051</v>
      </c>
      <c r="AE253" s="50" t="s">
        <v>670</v>
      </c>
    </row>
    <row r="254" spans="1:32" ht="17.25" customHeight="1">
      <c r="A254" s="57" t="str">
        <f t="shared" si="7"/>
        <v>GASES HOSPITALARES</v>
      </c>
      <c r="B254" s="69" t="str">
        <f>VLOOKUP(A254,'De Para'!$C$3:$D$195,2,0)</f>
        <v>FORNECEDORES</v>
      </c>
      <c r="C254" s="83">
        <f t="shared" si="6"/>
        <v>8</v>
      </c>
      <c r="D254" s="50" t="s">
        <v>258</v>
      </c>
      <c r="E254" s="50" t="s">
        <v>410</v>
      </c>
      <c r="F254" s="51">
        <v>44049</v>
      </c>
      <c r="G254" s="50" t="s">
        <v>278</v>
      </c>
      <c r="H254" s="52">
        <v>100</v>
      </c>
      <c r="I254" s="86" t="s">
        <v>675</v>
      </c>
      <c r="J254" s="50" t="s">
        <v>409</v>
      </c>
      <c r="K254" s="50" t="s">
        <v>410</v>
      </c>
      <c r="L254" s="50" t="s">
        <v>464</v>
      </c>
      <c r="M254" s="52">
        <v>157355</v>
      </c>
      <c r="N254" s="50" t="s">
        <v>465</v>
      </c>
      <c r="O254" s="50" t="s">
        <v>991</v>
      </c>
      <c r="P254" s="55">
        <v>-7380</v>
      </c>
      <c r="Q254" s="52">
        <v>8</v>
      </c>
      <c r="R254" s="50" t="s">
        <v>992</v>
      </c>
      <c r="S254" s="52">
        <v>2020</v>
      </c>
      <c r="T254" s="50" t="s">
        <v>993</v>
      </c>
      <c r="U254" s="50" t="s">
        <v>263</v>
      </c>
      <c r="V254" s="50" t="s">
        <v>303</v>
      </c>
      <c r="W254" s="50" t="s">
        <v>466</v>
      </c>
      <c r="X254" s="52">
        <v>1</v>
      </c>
      <c r="Y254" s="52">
        <v>127521</v>
      </c>
      <c r="Z254" s="50" t="s">
        <v>266</v>
      </c>
      <c r="AA254" s="52">
        <v>1</v>
      </c>
      <c r="AB254" s="52">
        <v>0</v>
      </c>
      <c r="AC254" s="51">
        <v>44049</v>
      </c>
      <c r="AD254" s="51">
        <v>44051</v>
      </c>
      <c r="AE254" s="50" t="s">
        <v>670</v>
      </c>
    </row>
    <row r="255" spans="1:32" ht="17.25" customHeight="1">
      <c r="A255" s="57" t="str">
        <f t="shared" si="7"/>
        <v>SERVIÇO DE MANUTENÇÃO PATRIMONIAL</v>
      </c>
      <c r="B255" s="69" t="str">
        <f>VLOOKUP(A255,'De Para'!$C$3:$D$195,2,0)</f>
        <v>FORNECEDORES</v>
      </c>
      <c r="C255" s="83">
        <f t="shared" si="6"/>
        <v>8</v>
      </c>
      <c r="D255" s="50" t="s">
        <v>258</v>
      </c>
      <c r="E255" s="50" t="s">
        <v>410</v>
      </c>
      <c r="F255" s="51">
        <v>44049</v>
      </c>
      <c r="G255" s="50" t="s">
        <v>278</v>
      </c>
      <c r="H255" s="52">
        <v>100</v>
      </c>
      <c r="I255" s="86" t="s">
        <v>675</v>
      </c>
      <c r="J255" s="50" t="s">
        <v>409</v>
      </c>
      <c r="K255" s="50" t="s">
        <v>410</v>
      </c>
      <c r="L255" s="50" t="s">
        <v>333</v>
      </c>
      <c r="M255" s="52">
        <v>157356</v>
      </c>
      <c r="N255" s="50" t="s">
        <v>334</v>
      </c>
      <c r="O255" s="53" t="s">
        <v>704</v>
      </c>
      <c r="P255" s="55">
        <v>-98438.32</v>
      </c>
      <c r="Q255" s="52">
        <v>8</v>
      </c>
      <c r="R255" s="50" t="s">
        <v>510</v>
      </c>
      <c r="S255" s="52">
        <v>2020</v>
      </c>
      <c r="T255" s="50" t="s">
        <v>994</v>
      </c>
      <c r="U255" s="50" t="s">
        <v>263</v>
      </c>
      <c r="V255" s="50" t="s">
        <v>288</v>
      </c>
      <c r="W255" s="50" t="s">
        <v>289</v>
      </c>
      <c r="X255" s="52">
        <v>1</v>
      </c>
      <c r="Y255" s="52">
        <v>126091</v>
      </c>
      <c r="Z255" s="50" t="s">
        <v>266</v>
      </c>
      <c r="AA255" s="52">
        <v>1</v>
      </c>
      <c r="AB255" s="52">
        <v>0</v>
      </c>
      <c r="AC255" s="51">
        <v>44049</v>
      </c>
      <c r="AD255" s="51">
        <v>44051</v>
      </c>
      <c r="AE255" s="50" t="s">
        <v>670</v>
      </c>
    </row>
    <row r="256" spans="1:32" ht="17.25" customHeight="1">
      <c r="A256" s="57" t="str">
        <f t="shared" si="7"/>
        <v>EST. MATERIAIS DE EXPEDIENTE C/ RESTRICAO</v>
      </c>
      <c r="B256" s="69" t="str">
        <f>VLOOKUP(A256,'De Para'!$C$3:$D$195,2,0)</f>
        <v>FORNECEDORES</v>
      </c>
      <c r="C256" s="83">
        <f t="shared" si="6"/>
        <v>8</v>
      </c>
      <c r="D256" s="50" t="s">
        <v>258</v>
      </c>
      <c r="E256" s="50" t="s">
        <v>410</v>
      </c>
      <c r="F256" s="51">
        <v>44049</v>
      </c>
      <c r="G256" s="50" t="s">
        <v>278</v>
      </c>
      <c r="H256" s="52">
        <v>100</v>
      </c>
      <c r="I256" s="86" t="s">
        <v>675</v>
      </c>
      <c r="J256" s="50" t="s">
        <v>409</v>
      </c>
      <c r="K256" s="50" t="s">
        <v>410</v>
      </c>
      <c r="L256" s="50" t="s">
        <v>470</v>
      </c>
      <c r="M256" s="52">
        <v>157357</v>
      </c>
      <c r="N256" s="50" t="s">
        <v>471</v>
      </c>
      <c r="O256" s="50" t="s">
        <v>512</v>
      </c>
      <c r="P256" s="55">
        <v>-24</v>
      </c>
      <c r="Q256" s="52">
        <v>8</v>
      </c>
      <c r="R256" s="50" t="s">
        <v>995</v>
      </c>
      <c r="S256" s="52">
        <v>2020</v>
      </c>
      <c r="T256" s="50" t="s">
        <v>996</v>
      </c>
      <c r="U256" s="50" t="s">
        <v>263</v>
      </c>
      <c r="V256" s="50" t="s">
        <v>303</v>
      </c>
      <c r="W256" s="50" t="s">
        <v>351</v>
      </c>
      <c r="X256" s="52">
        <v>1</v>
      </c>
      <c r="Y256" s="52">
        <v>126582</v>
      </c>
      <c r="Z256" s="50" t="s">
        <v>266</v>
      </c>
      <c r="AA256" s="52">
        <v>1</v>
      </c>
      <c r="AB256" s="52">
        <v>0</v>
      </c>
      <c r="AC256" s="51">
        <v>44049</v>
      </c>
      <c r="AD256" s="51">
        <v>44051</v>
      </c>
      <c r="AE256" s="50" t="s">
        <v>670</v>
      </c>
    </row>
    <row r="257" spans="1:31" ht="17.25" customHeight="1">
      <c r="A257" s="57" t="str">
        <f t="shared" si="7"/>
        <v>EST. MATERIAIS DE MANUTENÇÃO C/ RESTRICAO</v>
      </c>
      <c r="B257" s="69" t="str">
        <f>VLOOKUP(A257,'De Para'!$C$3:$D$195,2,0)</f>
        <v>FORNECEDORES</v>
      </c>
      <c r="C257" s="83">
        <f t="shared" si="6"/>
        <v>8</v>
      </c>
      <c r="D257" s="50" t="s">
        <v>258</v>
      </c>
      <c r="E257" s="50" t="s">
        <v>410</v>
      </c>
      <c r="F257" s="51">
        <v>44049</v>
      </c>
      <c r="G257" s="50" t="s">
        <v>278</v>
      </c>
      <c r="H257" s="52">
        <v>100</v>
      </c>
      <c r="I257" s="86" t="s">
        <v>675</v>
      </c>
      <c r="J257" s="50" t="s">
        <v>409</v>
      </c>
      <c r="K257" s="50" t="s">
        <v>410</v>
      </c>
      <c r="L257" s="50" t="s">
        <v>462</v>
      </c>
      <c r="M257" s="52">
        <v>157358</v>
      </c>
      <c r="N257" s="50" t="s">
        <v>463</v>
      </c>
      <c r="O257" s="50" t="s">
        <v>512</v>
      </c>
      <c r="P257" s="55">
        <v>-2360</v>
      </c>
      <c r="Q257" s="52">
        <v>8</v>
      </c>
      <c r="R257" s="50" t="s">
        <v>997</v>
      </c>
      <c r="S257" s="52">
        <v>2020</v>
      </c>
      <c r="T257" s="50" t="s">
        <v>998</v>
      </c>
      <c r="U257" s="50" t="s">
        <v>263</v>
      </c>
      <c r="V257" s="50" t="s">
        <v>303</v>
      </c>
      <c r="W257" s="50" t="s">
        <v>351</v>
      </c>
      <c r="X257" s="52">
        <v>1</v>
      </c>
      <c r="Y257" s="52">
        <v>126602</v>
      </c>
      <c r="Z257" s="50" t="s">
        <v>266</v>
      </c>
      <c r="AA257" s="52">
        <v>1</v>
      </c>
      <c r="AB257" s="52">
        <v>0</v>
      </c>
      <c r="AC257" s="51">
        <v>44049</v>
      </c>
      <c r="AD257" s="51">
        <v>44051</v>
      </c>
      <c r="AE257" s="50" t="s">
        <v>670</v>
      </c>
    </row>
    <row r="258" spans="1:31" ht="17.25" customHeight="1">
      <c r="A258" s="57" t="str">
        <f t="shared" si="7"/>
        <v>MATERIAIS HOSPITALARES C/ RESTRICAO</v>
      </c>
      <c r="B258" s="69" t="str">
        <f>VLOOKUP(A258,'De Para'!$C$3:$D$195,2,0)</f>
        <v>FORNECEDORES</v>
      </c>
      <c r="C258" s="83">
        <f t="shared" ref="C258:C321" si="8">MONTH(AC258)</f>
        <v>8</v>
      </c>
      <c r="D258" s="50" t="s">
        <v>258</v>
      </c>
      <c r="E258" s="50" t="s">
        <v>410</v>
      </c>
      <c r="F258" s="51">
        <v>44049</v>
      </c>
      <c r="G258" s="50" t="s">
        <v>278</v>
      </c>
      <c r="H258" s="52">
        <v>100</v>
      </c>
      <c r="I258" s="86" t="s">
        <v>675</v>
      </c>
      <c r="J258" s="50" t="s">
        <v>409</v>
      </c>
      <c r="K258" s="50" t="s">
        <v>410</v>
      </c>
      <c r="L258" s="50" t="s">
        <v>359</v>
      </c>
      <c r="M258" s="52">
        <v>157359</v>
      </c>
      <c r="N258" s="50" t="s">
        <v>360</v>
      </c>
      <c r="O258" s="53" t="s">
        <v>399</v>
      </c>
      <c r="P258" s="55">
        <v>-2164.8000000000002</v>
      </c>
      <c r="Q258" s="52">
        <v>8</v>
      </c>
      <c r="R258" s="50" t="s">
        <v>999</v>
      </c>
      <c r="S258" s="52">
        <v>2020</v>
      </c>
      <c r="T258" s="50" t="s">
        <v>1000</v>
      </c>
      <c r="U258" s="50" t="s">
        <v>263</v>
      </c>
      <c r="V258" s="50" t="s">
        <v>303</v>
      </c>
      <c r="W258" s="50" t="s">
        <v>344</v>
      </c>
      <c r="X258" s="52">
        <v>1</v>
      </c>
      <c r="Y258" s="52">
        <v>127519</v>
      </c>
      <c r="Z258" s="50" t="s">
        <v>266</v>
      </c>
      <c r="AA258" s="52">
        <v>1</v>
      </c>
      <c r="AB258" s="52">
        <v>0</v>
      </c>
      <c r="AC258" s="51">
        <v>44049</v>
      </c>
      <c r="AD258" s="51">
        <v>44051</v>
      </c>
      <c r="AE258" s="50" t="s">
        <v>670</v>
      </c>
    </row>
    <row r="259" spans="1:31" ht="17.25" customHeight="1">
      <c r="A259" s="57" t="str">
        <f t="shared" ref="A259:A322" si="9">N259</f>
        <v>MATERIAIS HOSPITALARES C/ RESTRICAO</v>
      </c>
      <c r="B259" s="69" t="str">
        <f>VLOOKUP(A259,'De Para'!$C$3:$D$195,2,0)</f>
        <v>FORNECEDORES</v>
      </c>
      <c r="C259" s="83">
        <f t="shared" si="8"/>
        <v>8</v>
      </c>
      <c r="D259" s="50" t="s">
        <v>258</v>
      </c>
      <c r="E259" s="50" t="s">
        <v>410</v>
      </c>
      <c r="F259" s="51">
        <v>44049</v>
      </c>
      <c r="G259" s="50" t="s">
        <v>278</v>
      </c>
      <c r="H259" s="52">
        <v>100</v>
      </c>
      <c r="I259" s="86" t="s">
        <v>675</v>
      </c>
      <c r="J259" s="50" t="s">
        <v>409</v>
      </c>
      <c r="K259" s="50" t="s">
        <v>410</v>
      </c>
      <c r="L259" s="50" t="s">
        <v>359</v>
      </c>
      <c r="M259" s="52">
        <v>157360</v>
      </c>
      <c r="N259" s="50" t="s">
        <v>360</v>
      </c>
      <c r="O259" s="50" t="s">
        <v>452</v>
      </c>
      <c r="P259" s="55">
        <v>-2698.18</v>
      </c>
      <c r="Q259" s="52">
        <v>8</v>
      </c>
      <c r="R259" s="50" t="s">
        <v>1001</v>
      </c>
      <c r="S259" s="52">
        <v>2020</v>
      </c>
      <c r="T259" s="50" t="s">
        <v>1002</v>
      </c>
      <c r="U259" s="50" t="s">
        <v>263</v>
      </c>
      <c r="V259" s="50" t="s">
        <v>303</v>
      </c>
      <c r="W259" s="50" t="s">
        <v>344</v>
      </c>
      <c r="X259" s="52">
        <v>1</v>
      </c>
      <c r="Y259" s="52">
        <v>127524</v>
      </c>
      <c r="Z259" s="50" t="s">
        <v>266</v>
      </c>
      <c r="AA259" s="52">
        <v>1</v>
      </c>
      <c r="AB259" s="52">
        <v>0</v>
      </c>
      <c r="AC259" s="51">
        <v>44049</v>
      </c>
      <c r="AD259" s="51">
        <v>44051</v>
      </c>
      <c r="AE259" s="50" t="s">
        <v>670</v>
      </c>
    </row>
    <row r="260" spans="1:31" ht="17.25" customHeight="1">
      <c r="A260" s="57" t="str">
        <f t="shared" si="9"/>
        <v>MATERIAIS HOSPITALARES C/ RESTRICAO</v>
      </c>
      <c r="B260" s="69" t="str">
        <f>VLOOKUP(A260,'De Para'!$C$3:$D$195,2,0)</f>
        <v>FORNECEDORES</v>
      </c>
      <c r="C260" s="83">
        <f t="shared" si="8"/>
        <v>8</v>
      </c>
      <c r="D260" s="50" t="s">
        <v>258</v>
      </c>
      <c r="E260" s="50" t="s">
        <v>410</v>
      </c>
      <c r="F260" s="51">
        <v>44049</v>
      </c>
      <c r="G260" s="50" t="s">
        <v>278</v>
      </c>
      <c r="H260" s="52">
        <v>100</v>
      </c>
      <c r="I260" s="86" t="s">
        <v>675</v>
      </c>
      <c r="J260" s="50" t="s">
        <v>409</v>
      </c>
      <c r="K260" s="50" t="s">
        <v>410</v>
      </c>
      <c r="L260" s="50" t="s">
        <v>359</v>
      </c>
      <c r="M260" s="52">
        <v>157361</v>
      </c>
      <c r="N260" s="50" t="s">
        <v>360</v>
      </c>
      <c r="O260" s="53" t="s">
        <v>452</v>
      </c>
      <c r="P260" s="55">
        <v>-3086</v>
      </c>
      <c r="Q260" s="52">
        <v>8</v>
      </c>
      <c r="R260" s="50" t="s">
        <v>1003</v>
      </c>
      <c r="S260" s="52">
        <v>2020</v>
      </c>
      <c r="T260" s="50" t="s">
        <v>1004</v>
      </c>
      <c r="U260" s="50" t="s">
        <v>263</v>
      </c>
      <c r="V260" s="50" t="s">
        <v>303</v>
      </c>
      <c r="W260" s="50" t="s">
        <v>344</v>
      </c>
      <c r="X260" s="52">
        <v>1</v>
      </c>
      <c r="Y260" s="52">
        <v>127525</v>
      </c>
      <c r="Z260" s="50" t="s">
        <v>266</v>
      </c>
      <c r="AA260" s="52">
        <v>1</v>
      </c>
      <c r="AB260" s="52">
        <v>0</v>
      </c>
      <c r="AC260" s="51">
        <v>44049</v>
      </c>
      <c r="AD260" s="51">
        <v>44051</v>
      </c>
      <c r="AE260" s="50" t="s">
        <v>670</v>
      </c>
    </row>
    <row r="261" spans="1:31" ht="17.25" customHeight="1">
      <c r="A261" s="57" t="str">
        <f t="shared" si="9"/>
        <v>MATERIAIS HOSPITALARES C/ RESTRICAO</v>
      </c>
      <c r="B261" s="69" t="str">
        <f>VLOOKUP(A261,'De Para'!$C$3:$D$195,2,0)</f>
        <v>FORNECEDORES</v>
      </c>
      <c r="C261" s="83">
        <f t="shared" si="8"/>
        <v>8</v>
      </c>
      <c r="D261" s="50" t="s">
        <v>258</v>
      </c>
      <c r="E261" s="50" t="s">
        <v>410</v>
      </c>
      <c r="F261" s="51">
        <v>44049</v>
      </c>
      <c r="G261" s="50" t="s">
        <v>278</v>
      </c>
      <c r="H261" s="52">
        <v>100</v>
      </c>
      <c r="I261" s="86" t="s">
        <v>675</v>
      </c>
      <c r="J261" s="50" t="s">
        <v>409</v>
      </c>
      <c r="K261" s="50" t="s">
        <v>410</v>
      </c>
      <c r="L261" s="50" t="s">
        <v>359</v>
      </c>
      <c r="M261" s="52">
        <v>157362</v>
      </c>
      <c r="N261" s="50" t="s">
        <v>360</v>
      </c>
      <c r="O261" s="50" t="s">
        <v>528</v>
      </c>
      <c r="P261" s="55">
        <v>-560</v>
      </c>
      <c r="Q261" s="52">
        <v>8</v>
      </c>
      <c r="R261" s="50" t="s">
        <v>1005</v>
      </c>
      <c r="S261" s="52">
        <v>2020</v>
      </c>
      <c r="T261" s="50" t="s">
        <v>1006</v>
      </c>
      <c r="U261" s="50" t="s">
        <v>263</v>
      </c>
      <c r="V261" s="50" t="s">
        <v>303</v>
      </c>
      <c r="W261" s="50" t="s">
        <v>344</v>
      </c>
      <c r="X261" s="52">
        <v>1</v>
      </c>
      <c r="Y261" s="52">
        <v>127528</v>
      </c>
      <c r="Z261" s="50" t="s">
        <v>266</v>
      </c>
      <c r="AA261" s="52">
        <v>1</v>
      </c>
      <c r="AB261" s="52">
        <v>0</v>
      </c>
      <c r="AC261" s="51">
        <v>44049</v>
      </c>
      <c r="AD261" s="51">
        <v>44051</v>
      </c>
      <c r="AE261" s="50" t="s">
        <v>670</v>
      </c>
    </row>
    <row r="262" spans="1:31" ht="17.25" customHeight="1">
      <c r="A262" s="57" t="str">
        <f t="shared" si="9"/>
        <v>EST. MATERIAIS DE EXPEDIENTE C/ RESTRICAO</v>
      </c>
      <c r="B262" s="69" t="str">
        <f>VLOOKUP(A262,'De Para'!$C$3:$D$195,2,0)</f>
        <v>FORNECEDORES</v>
      </c>
      <c r="C262" s="83">
        <f t="shared" si="8"/>
        <v>8</v>
      </c>
      <c r="D262" s="50" t="s">
        <v>258</v>
      </c>
      <c r="E262" s="50" t="s">
        <v>410</v>
      </c>
      <c r="F262" s="51">
        <v>44049</v>
      </c>
      <c r="G262" s="50" t="s">
        <v>278</v>
      </c>
      <c r="H262" s="52">
        <v>100</v>
      </c>
      <c r="I262" s="86" t="s">
        <v>675</v>
      </c>
      <c r="J262" s="50" t="s">
        <v>409</v>
      </c>
      <c r="K262" s="50" t="s">
        <v>410</v>
      </c>
      <c r="L262" s="50" t="s">
        <v>470</v>
      </c>
      <c r="M262" s="52">
        <v>157363</v>
      </c>
      <c r="N262" s="50" t="s">
        <v>471</v>
      </c>
      <c r="O262" s="50" t="s">
        <v>512</v>
      </c>
      <c r="P262" s="55">
        <v>-2780.35</v>
      </c>
      <c r="Q262" s="52">
        <v>8</v>
      </c>
      <c r="R262" s="50" t="s">
        <v>1007</v>
      </c>
      <c r="S262" s="52">
        <v>2020</v>
      </c>
      <c r="T262" s="50" t="s">
        <v>1008</v>
      </c>
      <c r="U262" s="50" t="s">
        <v>263</v>
      </c>
      <c r="V262" s="50" t="s">
        <v>303</v>
      </c>
      <c r="W262" s="50" t="s">
        <v>351</v>
      </c>
      <c r="X262" s="52">
        <v>1</v>
      </c>
      <c r="Y262" s="52">
        <v>127572</v>
      </c>
      <c r="Z262" s="50" t="s">
        <v>266</v>
      </c>
      <c r="AA262" s="52">
        <v>1</v>
      </c>
      <c r="AB262" s="52">
        <v>0</v>
      </c>
      <c r="AC262" s="51">
        <v>44049</v>
      </c>
      <c r="AD262" s="51">
        <v>44051</v>
      </c>
      <c r="AE262" s="50" t="s">
        <v>670</v>
      </c>
    </row>
    <row r="263" spans="1:31" ht="17.25" customHeight="1">
      <c r="A263" s="57" t="str">
        <f t="shared" si="9"/>
        <v>EST. MATERIAIS DE EXPEDIENTE C/ RESTRICAO</v>
      </c>
      <c r="B263" s="69" t="str">
        <f>VLOOKUP(A263,'De Para'!$C$3:$D$195,2,0)</f>
        <v>FORNECEDORES</v>
      </c>
      <c r="C263" s="83">
        <f t="shared" si="8"/>
        <v>8</v>
      </c>
      <c r="D263" s="50" t="s">
        <v>258</v>
      </c>
      <c r="E263" s="50" t="s">
        <v>410</v>
      </c>
      <c r="F263" s="51">
        <v>44049</v>
      </c>
      <c r="G263" s="50" t="s">
        <v>278</v>
      </c>
      <c r="H263" s="52">
        <v>100</v>
      </c>
      <c r="I263" s="86" t="s">
        <v>675</v>
      </c>
      <c r="J263" s="50" t="s">
        <v>409</v>
      </c>
      <c r="K263" s="50" t="s">
        <v>410</v>
      </c>
      <c r="L263" s="50" t="s">
        <v>470</v>
      </c>
      <c r="M263" s="52">
        <v>157364</v>
      </c>
      <c r="N263" s="50" t="s">
        <v>471</v>
      </c>
      <c r="O263" s="50" t="s">
        <v>512</v>
      </c>
      <c r="P263" s="55">
        <v>-1344</v>
      </c>
      <c r="Q263" s="52">
        <v>8</v>
      </c>
      <c r="R263" s="50" t="s">
        <v>1009</v>
      </c>
      <c r="S263" s="52">
        <v>2020</v>
      </c>
      <c r="T263" s="50" t="s">
        <v>1010</v>
      </c>
      <c r="U263" s="50" t="s">
        <v>263</v>
      </c>
      <c r="V263" s="50" t="s">
        <v>303</v>
      </c>
      <c r="W263" s="50" t="s">
        <v>351</v>
      </c>
      <c r="X263" s="52">
        <v>1</v>
      </c>
      <c r="Y263" s="52">
        <v>127574</v>
      </c>
      <c r="Z263" s="50" t="s">
        <v>266</v>
      </c>
      <c r="AA263" s="52">
        <v>1</v>
      </c>
      <c r="AB263" s="52">
        <v>0</v>
      </c>
      <c r="AC263" s="51">
        <v>44049</v>
      </c>
      <c r="AD263" s="51">
        <v>44051</v>
      </c>
      <c r="AE263" s="50" t="s">
        <v>670</v>
      </c>
    </row>
    <row r="264" spans="1:31" ht="17.25" customHeight="1">
      <c r="A264" s="57" t="str">
        <f t="shared" si="9"/>
        <v>MATERIAIS HOSPITALARES C/ RESTRICAO</v>
      </c>
      <c r="B264" s="69" t="str">
        <f>VLOOKUP(A264,'De Para'!$C$3:$D$195,2,0)</f>
        <v>FORNECEDORES</v>
      </c>
      <c r="C264" s="83">
        <f t="shared" si="8"/>
        <v>8</v>
      </c>
      <c r="D264" s="50" t="s">
        <v>258</v>
      </c>
      <c r="E264" s="50" t="s">
        <v>410</v>
      </c>
      <c r="F264" s="51">
        <v>44049</v>
      </c>
      <c r="G264" s="50" t="s">
        <v>278</v>
      </c>
      <c r="H264" s="52">
        <v>100</v>
      </c>
      <c r="I264" s="86" t="s">
        <v>675</v>
      </c>
      <c r="J264" s="50" t="s">
        <v>409</v>
      </c>
      <c r="K264" s="50" t="s">
        <v>410</v>
      </c>
      <c r="L264" s="50" t="s">
        <v>359</v>
      </c>
      <c r="M264" s="52">
        <v>157365</v>
      </c>
      <c r="N264" s="50" t="s">
        <v>360</v>
      </c>
      <c r="O264" s="53" t="s">
        <v>385</v>
      </c>
      <c r="P264" s="55">
        <v>-220</v>
      </c>
      <c r="Q264" s="52">
        <v>8</v>
      </c>
      <c r="R264" s="50" t="s">
        <v>1011</v>
      </c>
      <c r="S264" s="52">
        <v>2020</v>
      </c>
      <c r="T264" s="50" t="s">
        <v>1012</v>
      </c>
      <c r="U264" s="50" t="s">
        <v>263</v>
      </c>
      <c r="V264" s="50" t="s">
        <v>303</v>
      </c>
      <c r="W264" s="50" t="s">
        <v>344</v>
      </c>
      <c r="X264" s="52">
        <v>1</v>
      </c>
      <c r="Y264" s="52">
        <v>127576</v>
      </c>
      <c r="Z264" s="50" t="s">
        <v>266</v>
      </c>
      <c r="AA264" s="52">
        <v>1</v>
      </c>
      <c r="AB264" s="52">
        <v>0</v>
      </c>
      <c r="AC264" s="51">
        <v>44049</v>
      </c>
      <c r="AD264" s="51">
        <v>44051</v>
      </c>
      <c r="AE264" s="50" t="s">
        <v>670</v>
      </c>
    </row>
    <row r="265" spans="1:31" ht="17.25" customHeight="1">
      <c r="A265" s="57" t="str">
        <f t="shared" si="9"/>
        <v>EST.MATERIAIS DE COPA E COZINHA C/ RESTRICAO</v>
      </c>
      <c r="B265" s="69" t="str">
        <f>VLOOKUP(A265,'De Para'!$C$3:$D$195,2,0)</f>
        <v>FORNECEDORES</v>
      </c>
      <c r="C265" s="83">
        <f t="shared" si="8"/>
        <v>8</v>
      </c>
      <c r="D265" s="50" t="s">
        <v>258</v>
      </c>
      <c r="E265" s="50" t="s">
        <v>410</v>
      </c>
      <c r="F265" s="51">
        <v>44049</v>
      </c>
      <c r="G265" s="50" t="s">
        <v>278</v>
      </c>
      <c r="H265" s="52">
        <v>100</v>
      </c>
      <c r="I265" s="86" t="s">
        <v>675</v>
      </c>
      <c r="J265" s="50" t="s">
        <v>409</v>
      </c>
      <c r="K265" s="50" t="s">
        <v>410</v>
      </c>
      <c r="L265" s="50" t="s">
        <v>544</v>
      </c>
      <c r="M265" s="52">
        <v>157366</v>
      </c>
      <c r="N265" s="50" t="s">
        <v>545</v>
      </c>
      <c r="O265" s="53" t="s">
        <v>385</v>
      </c>
      <c r="P265" s="55">
        <v>-709</v>
      </c>
      <c r="Q265" s="52">
        <v>8</v>
      </c>
      <c r="R265" s="50" t="s">
        <v>1013</v>
      </c>
      <c r="S265" s="52">
        <v>2020</v>
      </c>
      <c r="T265" s="50" t="s">
        <v>1014</v>
      </c>
      <c r="U265" s="50" t="s">
        <v>263</v>
      </c>
      <c r="V265" s="50" t="s">
        <v>303</v>
      </c>
      <c r="W265" s="50" t="s">
        <v>351</v>
      </c>
      <c r="X265" s="52">
        <v>1</v>
      </c>
      <c r="Y265" s="52">
        <v>127577</v>
      </c>
      <c r="Z265" s="50" t="s">
        <v>266</v>
      </c>
      <c r="AA265" s="52">
        <v>1</v>
      </c>
      <c r="AB265" s="52">
        <v>0</v>
      </c>
      <c r="AC265" s="51">
        <v>44049</v>
      </c>
      <c r="AD265" s="51">
        <v>44051</v>
      </c>
      <c r="AE265" s="50" t="s">
        <v>670</v>
      </c>
    </row>
    <row r="266" spans="1:31" ht="17.25" customHeight="1">
      <c r="A266" s="57" t="str">
        <f t="shared" si="9"/>
        <v>MEDICAMENTOS C/ RESTRICAO</v>
      </c>
      <c r="B266" s="69" t="str">
        <f>VLOOKUP(A266,'De Para'!$C$3:$D$195,2,0)</f>
        <v>FORNECEDORES</v>
      </c>
      <c r="C266" s="83">
        <f t="shared" si="8"/>
        <v>8</v>
      </c>
      <c r="D266" s="50" t="s">
        <v>258</v>
      </c>
      <c r="E266" s="50" t="s">
        <v>410</v>
      </c>
      <c r="F266" s="51">
        <v>44049</v>
      </c>
      <c r="G266" s="50" t="s">
        <v>278</v>
      </c>
      <c r="H266" s="52">
        <v>100</v>
      </c>
      <c r="I266" s="86" t="s">
        <v>675</v>
      </c>
      <c r="J266" s="50" t="s">
        <v>409</v>
      </c>
      <c r="K266" s="50" t="s">
        <v>410</v>
      </c>
      <c r="L266" s="50" t="s">
        <v>341</v>
      </c>
      <c r="M266" s="52">
        <v>157367</v>
      </c>
      <c r="N266" s="50" t="s">
        <v>342</v>
      </c>
      <c r="O266" s="50" t="s">
        <v>388</v>
      </c>
      <c r="P266" s="55">
        <v>-2124</v>
      </c>
      <c r="Q266" s="52">
        <v>8</v>
      </c>
      <c r="R266" s="50" t="s">
        <v>1015</v>
      </c>
      <c r="S266" s="52">
        <v>2020</v>
      </c>
      <c r="T266" s="50" t="s">
        <v>1016</v>
      </c>
      <c r="U266" s="50" t="s">
        <v>263</v>
      </c>
      <c r="V266" s="50" t="s">
        <v>303</v>
      </c>
      <c r="W266" s="50" t="s">
        <v>344</v>
      </c>
      <c r="X266" s="52">
        <v>1</v>
      </c>
      <c r="Y266" s="52">
        <v>127938</v>
      </c>
      <c r="Z266" s="50" t="s">
        <v>266</v>
      </c>
      <c r="AA266" s="52">
        <v>1</v>
      </c>
      <c r="AB266" s="52">
        <v>0</v>
      </c>
      <c r="AC266" s="51">
        <v>44049</v>
      </c>
      <c r="AD266" s="51">
        <v>44051</v>
      </c>
      <c r="AE266" s="50" t="s">
        <v>670</v>
      </c>
    </row>
    <row r="267" spans="1:31" ht="17.25" customHeight="1">
      <c r="A267" s="57" t="str">
        <f t="shared" si="9"/>
        <v>TARIFAS BANCÁRIAS</v>
      </c>
      <c r="B267" s="69" t="str">
        <f>VLOOKUP(A267,'De Para'!$C$3:$D$195,2,0)</f>
        <v>PAGAMENTO DE IMPOSTOS E TAXAS</v>
      </c>
      <c r="C267" s="83">
        <f t="shared" si="8"/>
        <v>8</v>
      </c>
      <c r="D267" s="50" t="s">
        <v>258</v>
      </c>
      <c r="E267" s="50" t="s">
        <v>410</v>
      </c>
      <c r="F267" s="51">
        <v>44049</v>
      </c>
      <c r="G267" s="50" t="s">
        <v>378</v>
      </c>
      <c r="H267" s="52">
        <v>100</v>
      </c>
      <c r="I267" s="86" t="s">
        <v>675</v>
      </c>
      <c r="J267" s="50" t="s">
        <v>409</v>
      </c>
      <c r="K267" s="50" t="s">
        <v>410</v>
      </c>
      <c r="L267" s="50" t="s">
        <v>548</v>
      </c>
      <c r="M267" s="52">
        <v>157368</v>
      </c>
      <c r="N267" s="50" t="s">
        <v>549</v>
      </c>
      <c r="O267" s="50"/>
      <c r="P267" s="55">
        <v>-21.2</v>
      </c>
      <c r="Q267" s="52">
        <v>8</v>
      </c>
      <c r="R267" s="50" t="s">
        <v>275</v>
      </c>
      <c r="S267" s="52">
        <v>2020</v>
      </c>
      <c r="T267" s="50" t="s">
        <v>550</v>
      </c>
      <c r="U267" s="50" t="s">
        <v>263</v>
      </c>
      <c r="V267" s="50" t="s">
        <v>276</v>
      </c>
      <c r="W267" s="50" t="s">
        <v>429</v>
      </c>
      <c r="X267" s="52">
        <v>1</v>
      </c>
      <c r="Y267" s="52"/>
      <c r="Z267" s="50" t="s">
        <v>266</v>
      </c>
      <c r="AA267" s="52">
        <v>1</v>
      </c>
      <c r="AB267" s="52">
        <v>1</v>
      </c>
      <c r="AC267" s="51">
        <v>44049</v>
      </c>
      <c r="AD267" s="51">
        <v>44051</v>
      </c>
      <c r="AE267" s="50" t="s">
        <v>670</v>
      </c>
    </row>
    <row r="268" spans="1:31" ht="17.25" customHeight="1">
      <c r="A268" s="57" t="str">
        <f t="shared" si="9"/>
        <v>RENDIMENTO SOBRE APLICAÇÃO FINANCEIRA</v>
      </c>
      <c r="B268" s="69" t="str">
        <f>VLOOKUP(A268,'De Para'!$C$3:$D$195,2,0)</f>
        <v>JUROS POR APLICAÇÕES</v>
      </c>
      <c r="C268" s="83">
        <f t="shared" si="8"/>
        <v>8</v>
      </c>
      <c r="D268" s="50" t="s">
        <v>258</v>
      </c>
      <c r="E268" s="50" t="s">
        <v>410</v>
      </c>
      <c r="F268" s="51">
        <v>44049</v>
      </c>
      <c r="G268" s="50" t="s">
        <v>621</v>
      </c>
      <c r="H268" s="52">
        <v>100</v>
      </c>
      <c r="I268" s="86" t="s">
        <v>675</v>
      </c>
      <c r="J268" s="50" t="s">
        <v>409</v>
      </c>
      <c r="K268" s="50" t="s">
        <v>410</v>
      </c>
      <c r="L268" s="50" t="s">
        <v>497</v>
      </c>
      <c r="M268" s="52">
        <v>157369</v>
      </c>
      <c r="N268" s="50" t="s">
        <v>498</v>
      </c>
      <c r="O268" s="50"/>
      <c r="P268" s="55">
        <v>109.54</v>
      </c>
      <c r="Q268" s="52">
        <v>8</v>
      </c>
      <c r="R268" s="50" t="s">
        <v>620</v>
      </c>
      <c r="S268" s="52">
        <v>2020</v>
      </c>
      <c r="T268" s="50" t="s">
        <v>623</v>
      </c>
      <c r="U268" s="50" t="s">
        <v>263</v>
      </c>
      <c r="V268" s="50" t="s">
        <v>276</v>
      </c>
      <c r="W268" s="50" t="s">
        <v>500</v>
      </c>
      <c r="X268" s="52">
        <v>1</v>
      </c>
      <c r="Y268" s="52"/>
      <c r="Z268" s="50" t="s">
        <v>266</v>
      </c>
      <c r="AA268" s="52">
        <v>1</v>
      </c>
      <c r="AB268" s="52">
        <v>1</v>
      </c>
      <c r="AC268" s="51">
        <v>44049</v>
      </c>
      <c r="AD268" s="51">
        <v>44051</v>
      </c>
      <c r="AE268" s="50" t="s">
        <v>670</v>
      </c>
    </row>
    <row r="269" spans="1:31" ht="17.25" customHeight="1">
      <c r="A269" s="57" t="str">
        <f t="shared" si="9"/>
        <v>APLICAÇÃO / RESGATE DE APLICAÇÃO</v>
      </c>
      <c r="B269" s="69" t="str">
        <f>VLOOKUP(A269,'De Para'!$C$3:$D$195,2,0)</f>
        <v>RECEBÍVEIS NAO CORRENTES</v>
      </c>
      <c r="C269" s="83">
        <f t="shared" si="8"/>
        <v>8</v>
      </c>
      <c r="D269" s="50" t="s">
        <v>258</v>
      </c>
      <c r="E269" s="50" t="s">
        <v>410</v>
      </c>
      <c r="F269" s="51">
        <v>44049</v>
      </c>
      <c r="G269" s="50" t="s">
        <v>259</v>
      </c>
      <c r="H269" s="52">
        <v>100</v>
      </c>
      <c r="I269" s="86" t="s">
        <v>690</v>
      </c>
      <c r="J269" s="50" t="s">
        <v>409</v>
      </c>
      <c r="K269" s="50" t="s">
        <v>410</v>
      </c>
      <c r="L269" s="50" t="s">
        <v>260</v>
      </c>
      <c r="M269" s="52">
        <v>157370</v>
      </c>
      <c r="N269" s="50" t="s">
        <v>261</v>
      </c>
      <c r="O269" s="50"/>
      <c r="P269" s="55">
        <v>-372908.64</v>
      </c>
      <c r="Q269" s="52">
        <v>8</v>
      </c>
      <c r="R269" s="50" t="s">
        <v>262</v>
      </c>
      <c r="S269" s="52">
        <v>2020</v>
      </c>
      <c r="T269" s="50" t="s">
        <v>271</v>
      </c>
      <c r="U269" s="50" t="s">
        <v>263</v>
      </c>
      <c r="V269" s="50" t="s">
        <v>264</v>
      </c>
      <c r="W269" s="50" t="s">
        <v>265</v>
      </c>
      <c r="X269" s="52">
        <v>1</v>
      </c>
      <c r="Y269" s="52"/>
      <c r="Z269" s="50" t="s">
        <v>266</v>
      </c>
      <c r="AA269" s="52">
        <v>1</v>
      </c>
      <c r="AB269" s="52">
        <v>1</v>
      </c>
      <c r="AC269" s="51">
        <v>44049</v>
      </c>
      <c r="AD269" s="51">
        <v>44051</v>
      </c>
      <c r="AE269" s="50" t="s">
        <v>671</v>
      </c>
    </row>
    <row r="270" spans="1:31" ht="17.25" customHeight="1">
      <c r="A270" s="57" t="str">
        <f t="shared" si="9"/>
        <v>APLICAÇÃO / RESGATE DE APLICAÇÃO</v>
      </c>
      <c r="B270" s="69" t="str">
        <f>VLOOKUP(A270,'De Para'!$C$3:$D$195,2,0)</f>
        <v>RECEBÍVEIS NAO CORRENTES</v>
      </c>
      <c r="C270" s="83">
        <f t="shared" si="8"/>
        <v>8</v>
      </c>
      <c r="D270" s="50" t="s">
        <v>258</v>
      </c>
      <c r="E270" s="50" t="s">
        <v>410</v>
      </c>
      <c r="F270" s="51">
        <v>44049</v>
      </c>
      <c r="G270" s="50" t="s">
        <v>624</v>
      </c>
      <c r="H270" s="52">
        <v>100</v>
      </c>
      <c r="I270" s="86" t="s">
        <v>675</v>
      </c>
      <c r="J270" s="50" t="s">
        <v>409</v>
      </c>
      <c r="K270" s="50" t="s">
        <v>410</v>
      </c>
      <c r="L270" s="50" t="s">
        <v>260</v>
      </c>
      <c r="M270" s="52">
        <v>157371</v>
      </c>
      <c r="N270" s="50" t="s">
        <v>261</v>
      </c>
      <c r="O270" s="53"/>
      <c r="P270" s="55">
        <v>372908.64</v>
      </c>
      <c r="Q270" s="52">
        <v>8</v>
      </c>
      <c r="R270" s="50" t="s">
        <v>262</v>
      </c>
      <c r="S270" s="52">
        <v>2020</v>
      </c>
      <c r="T270" s="50" t="s">
        <v>271</v>
      </c>
      <c r="U270" s="50" t="s">
        <v>263</v>
      </c>
      <c r="V270" s="50" t="s">
        <v>264</v>
      </c>
      <c r="W270" s="50" t="s">
        <v>265</v>
      </c>
      <c r="X270" s="52">
        <v>1</v>
      </c>
      <c r="Y270" s="52"/>
      <c r="Z270" s="50" t="s">
        <v>266</v>
      </c>
      <c r="AA270" s="52">
        <v>1</v>
      </c>
      <c r="AB270" s="52">
        <v>0</v>
      </c>
      <c r="AC270" s="51">
        <v>44049</v>
      </c>
      <c r="AD270" s="51">
        <v>44051</v>
      </c>
      <c r="AE270" s="50" t="s">
        <v>670</v>
      </c>
    </row>
    <row r="271" spans="1:31" ht="17.25" customHeight="1">
      <c r="A271" s="57" t="str">
        <f t="shared" si="9"/>
        <v>SERVIÇO DE SEGURANÇA PATRIMONIAL</v>
      </c>
      <c r="B271" s="69" t="str">
        <f>VLOOKUP(A271,'De Para'!$C$3:$D$195,2,0)</f>
        <v>FORNECEDORES</v>
      </c>
      <c r="C271" s="83">
        <f t="shared" si="8"/>
        <v>8</v>
      </c>
      <c r="D271" s="50" t="s">
        <v>258</v>
      </c>
      <c r="E271" s="50" t="s">
        <v>410</v>
      </c>
      <c r="F271" s="51">
        <v>44049</v>
      </c>
      <c r="G271" s="50" t="s">
        <v>278</v>
      </c>
      <c r="H271" s="52">
        <v>100</v>
      </c>
      <c r="I271" s="86" t="s">
        <v>675</v>
      </c>
      <c r="J271" s="50" t="s">
        <v>409</v>
      </c>
      <c r="K271" s="50" t="s">
        <v>410</v>
      </c>
      <c r="L271" s="50" t="s">
        <v>394</v>
      </c>
      <c r="M271" s="52">
        <v>157372</v>
      </c>
      <c r="N271" s="50" t="s">
        <v>395</v>
      </c>
      <c r="O271" s="50" t="s">
        <v>940</v>
      </c>
      <c r="P271" s="55">
        <v>-29472.9</v>
      </c>
      <c r="Q271" s="52">
        <v>8</v>
      </c>
      <c r="R271" s="50" t="s">
        <v>1017</v>
      </c>
      <c r="S271" s="52">
        <v>2020</v>
      </c>
      <c r="T271" s="50" t="s">
        <v>1018</v>
      </c>
      <c r="U271" s="50" t="s">
        <v>263</v>
      </c>
      <c r="V271" s="50" t="s">
        <v>288</v>
      </c>
      <c r="W271" s="50" t="s">
        <v>289</v>
      </c>
      <c r="X271" s="52">
        <v>1</v>
      </c>
      <c r="Y271" s="52">
        <v>126084</v>
      </c>
      <c r="Z271" s="50" t="s">
        <v>266</v>
      </c>
      <c r="AA271" s="52">
        <v>1</v>
      </c>
      <c r="AB271" s="52">
        <v>0</v>
      </c>
      <c r="AC271" s="51">
        <v>44049</v>
      </c>
      <c r="AD271" s="51">
        <v>44053</v>
      </c>
      <c r="AE271" s="50" t="s">
        <v>670</v>
      </c>
    </row>
    <row r="272" spans="1:31" ht="17.25" customHeight="1">
      <c r="A272" s="57" t="str">
        <f t="shared" si="9"/>
        <v>EMPRÉSTIMOS / DEVOLUÇÃO ENTRE CONTAS</v>
      </c>
      <c r="B272" s="69" t="str">
        <f>VLOOKUP(A272,'De Para'!$C$3:$D$195,2,0)</f>
        <v>FOLHA E ENCARGOS</v>
      </c>
      <c r="C272" s="83">
        <f t="shared" si="8"/>
        <v>8</v>
      </c>
      <c r="D272" s="50" t="s">
        <v>258</v>
      </c>
      <c r="E272" s="50" t="s">
        <v>410</v>
      </c>
      <c r="F272" s="51">
        <v>44050</v>
      </c>
      <c r="G272" s="50" t="s">
        <v>259</v>
      </c>
      <c r="H272" s="52">
        <v>100</v>
      </c>
      <c r="I272" s="86" t="s">
        <v>675</v>
      </c>
      <c r="J272" s="50" t="s">
        <v>409</v>
      </c>
      <c r="K272" s="50" t="s">
        <v>410</v>
      </c>
      <c r="L272" s="50" t="s">
        <v>361</v>
      </c>
      <c r="M272" s="52">
        <v>157498</v>
      </c>
      <c r="N272" s="50" t="s">
        <v>362</v>
      </c>
      <c r="O272" s="53"/>
      <c r="P272" s="55">
        <v>-43374.84</v>
      </c>
      <c r="Q272" s="52">
        <v>8</v>
      </c>
      <c r="R272" s="50" t="s">
        <v>275</v>
      </c>
      <c r="S272" s="52">
        <v>2020</v>
      </c>
      <c r="T272" s="50" t="s">
        <v>631</v>
      </c>
      <c r="U272" s="50" t="s">
        <v>263</v>
      </c>
      <c r="V272" s="50" t="s">
        <v>264</v>
      </c>
      <c r="W272" s="50" t="s">
        <v>363</v>
      </c>
      <c r="X272" s="52">
        <v>1</v>
      </c>
      <c r="Y272" s="52"/>
      <c r="Z272" s="50" t="s">
        <v>266</v>
      </c>
      <c r="AA272" s="52">
        <v>1</v>
      </c>
      <c r="AB272" s="52">
        <v>1</v>
      </c>
      <c r="AC272" s="51">
        <v>44050</v>
      </c>
      <c r="AD272" s="51">
        <v>44053</v>
      </c>
      <c r="AE272" s="50" t="s">
        <v>670</v>
      </c>
    </row>
    <row r="273" spans="1:31" ht="17.25" customHeight="1">
      <c r="A273" s="57" t="str">
        <f t="shared" si="9"/>
        <v>APLICAÇÃO / RESGATE DE APLICAÇÃO</v>
      </c>
      <c r="B273" s="69" t="str">
        <f>VLOOKUP(A273,'De Para'!$C$3:$D$195,2,0)</f>
        <v>RECEBÍVEIS NAO CORRENTES</v>
      </c>
      <c r="C273" s="83">
        <f t="shared" si="8"/>
        <v>8</v>
      </c>
      <c r="D273" s="50" t="s">
        <v>258</v>
      </c>
      <c r="E273" s="50" t="s">
        <v>410</v>
      </c>
      <c r="F273" s="51">
        <v>44050</v>
      </c>
      <c r="G273" s="50" t="s">
        <v>259</v>
      </c>
      <c r="H273" s="52">
        <v>100</v>
      </c>
      <c r="I273" s="86" t="s">
        <v>690</v>
      </c>
      <c r="J273" s="50" t="s">
        <v>409</v>
      </c>
      <c r="K273" s="50" t="s">
        <v>410</v>
      </c>
      <c r="L273" s="50" t="s">
        <v>260</v>
      </c>
      <c r="M273" s="52">
        <v>157500</v>
      </c>
      <c r="N273" s="50" t="s">
        <v>261</v>
      </c>
      <c r="O273" s="50"/>
      <c r="P273" s="55">
        <v>-43361.7</v>
      </c>
      <c r="Q273" s="52">
        <v>8</v>
      </c>
      <c r="R273" s="50" t="s">
        <v>262</v>
      </c>
      <c r="S273" s="52">
        <v>2020</v>
      </c>
      <c r="T273" s="50" t="s">
        <v>271</v>
      </c>
      <c r="U273" s="50" t="s">
        <v>263</v>
      </c>
      <c r="V273" s="50" t="s">
        <v>264</v>
      </c>
      <c r="W273" s="50" t="s">
        <v>265</v>
      </c>
      <c r="X273" s="52">
        <v>1</v>
      </c>
      <c r="Y273" s="52"/>
      <c r="Z273" s="50" t="s">
        <v>266</v>
      </c>
      <c r="AA273" s="52">
        <v>1</v>
      </c>
      <c r="AB273" s="52">
        <v>1</v>
      </c>
      <c r="AC273" s="51">
        <v>44050</v>
      </c>
      <c r="AD273" s="51">
        <v>44053</v>
      </c>
      <c r="AE273" s="50" t="s">
        <v>671</v>
      </c>
    </row>
    <row r="274" spans="1:31" ht="17.25" customHeight="1">
      <c r="A274" s="57" t="str">
        <f t="shared" si="9"/>
        <v>APLICAÇÃO / RESGATE DE APLICAÇÃO</v>
      </c>
      <c r="B274" s="69" t="str">
        <f>VLOOKUP(A274,'De Para'!$C$3:$D$195,2,0)</f>
        <v>RECEBÍVEIS NAO CORRENTES</v>
      </c>
      <c r="C274" s="83">
        <f t="shared" si="8"/>
        <v>8</v>
      </c>
      <c r="D274" s="50" t="s">
        <v>258</v>
      </c>
      <c r="E274" s="50" t="s">
        <v>410</v>
      </c>
      <c r="F274" s="51">
        <v>44050</v>
      </c>
      <c r="G274" s="50" t="s">
        <v>624</v>
      </c>
      <c r="H274" s="52">
        <v>100</v>
      </c>
      <c r="I274" s="86" t="s">
        <v>675</v>
      </c>
      <c r="J274" s="50" t="s">
        <v>409</v>
      </c>
      <c r="K274" s="50" t="s">
        <v>410</v>
      </c>
      <c r="L274" s="50" t="s">
        <v>260</v>
      </c>
      <c r="M274" s="52">
        <v>157501</v>
      </c>
      <c r="N274" s="50" t="s">
        <v>261</v>
      </c>
      <c r="O274" s="53"/>
      <c r="P274" s="55">
        <v>43361.7</v>
      </c>
      <c r="Q274" s="52">
        <v>8</v>
      </c>
      <c r="R274" s="50" t="s">
        <v>262</v>
      </c>
      <c r="S274" s="52">
        <v>2020</v>
      </c>
      <c r="T274" s="50" t="s">
        <v>271</v>
      </c>
      <c r="U274" s="50" t="s">
        <v>263</v>
      </c>
      <c r="V274" s="50" t="s">
        <v>264</v>
      </c>
      <c r="W274" s="50" t="s">
        <v>265</v>
      </c>
      <c r="X274" s="52">
        <v>1</v>
      </c>
      <c r="Y274" s="52"/>
      <c r="Z274" s="50" t="s">
        <v>266</v>
      </c>
      <c r="AA274" s="52">
        <v>1</v>
      </c>
      <c r="AB274" s="52">
        <v>0</v>
      </c>
      <c r="AC274" s="51">
        <v>44050</v>
      </c>
      <c r="AD274" s="51">
        <v>44053</v>
      </c>
      <c r="AE274" s="50" t="s">
        <v>670</v>
      </c>
    </row>
    <row r="275" spans="1:31" ht="17.25" customHeight="1">
      <c r="A275" s="57" t="str">
        <f t="shared" si="9"/>
        <v>RENDIMENTO SOBRE APLICAÇÃO FINANCEIRA</v>
      </c>
      <c r="B275" s="69" t="str">
        <f>VLOOKUP(A275,'De Para'!$C$3:$D$195,2,0)</f>
        <v>JUROS POR APLICAÇÕES</v>
      </c>
      <c r="C275" s="83">
        <f t="shared" si="8"/>
        <v>8</v>
      </c>
      <c r="D275" s="50" t="s">
        <v>258</v>
      </c>
      <c r="E275" s="50" t="s">
        <v>410</v>
      </c>
      <c r="F275" s="51">
        <v>44050</v>
      </c>
      <c r="G275" s="50" t="s">
        <v>621</v>
      </c>
      <c r="H275" s="52">
        <v>100</v>
      </c>
      <c r="I275" s="50" t="s">
        <v>675</v>
      </c>
      <c r="J275" s="50" t="s">
        <v>409</v>
      </c>
      <c r="K275" s="50" t="s">
        <v>410</v>
      </c>
      <c r="L275" s="50" t="s">
        <v>497</v>
      </c>
      <c r="M275" s="52">
        <v>157502</v>
      </c>
      <c r="N275" s="50" t="s">
        <v>498</v>
      </c>
      <c r="O275" s="50"/>
      <c r="P275" s="55">
        <v>13.14</v>
      </c>
      <c r="Q275" s="52">
        <v>8</v>
      </c>
      <c r="R275" s="50" t="s">
        <v>620</v>
      </c>
      <c r="S275" s="52">
        <v>2020</v>
      </c>
      <c r="T275" s="50" t="s">
        <v>623</v>
      </c>
      <c r="U275" s="50" t="s">
        <v>263</v>
      </c>
      <c r="V275" s="50" t="s">
        <v>276</v>
      </c>
      <c r="W275" s="50" t="s">
        <v>500</v>
      </c>
      <c r="X275" s="52">
        <v>1</v>
      </c>
      <c r="Y275" s="52"/>
      <c r="Z275" s="50" t="s">
        <v>266</v>
      </c>
      <c r="AA275" s="52">
        <v>1</v>
      </c>
      <c r="AB275" s="52">
        <v>1</v>
      </c>
      <c r="AC275" s="51">
        <v>44050</v>
      </c>
      <c r="AD275" s="51">
        <v>44053</v>
      </c>
      <c r="AE275" s="50" t="s">
        <v>670</v>
      </c>
    </row>
    <row r="276" spans="1:31" ht="17.25" customHeight="1">
      <c r="A276" s="57" t="str">
        <f t="shared" si="9"/>
        <v>MATERIAIS HOSPITALARES C/ RESTRICAO</v>
      </c>
      <c r="B276" s="69" t="str">
        <f>VLOOKUP(A276,'De Para'!$C$3:$D$195,2,0)</f>
        <v>FORNECEDORES</v>
      </c>
      <c r="C276" s="83">
        <f t="shared" si="8"/>
        <v>8</v>
      </c>
      <c r="D276" s="50" t="s">
        <v>258</v>
      </c>
      <c r="E276" s="50" t="s">
        <v>410</v>
      </c>
      <c r="F276" s="51">
        <v>44053</v>
      </c>
      <c r="G276" s="50" t="s">
        <v>278</v>
      </c>
      <c r="H276" s="52">
        <v>100</v>
      </c>
      <c r="I276" s="50" t="s">
        <v>675</v>
      </c>
      <c r="J276" s="50" t="s">
        <v>409</v>
      </c>
      <c r="K276" s="50" t="s">
        <v>410</v>
      </c>
      <c r="L276" s="50" t="s">
        <v>359</v>
      </c>
      <c r="M276" s="52">
        <v>157559</v>
      </c>
      <c r="N276" s="50" t="s">
        <v>360</v>
      </c>
      <c r="O276" s="50" t="s">
        <v>385</v>
      </c>
      <c r="P276" s="55">
        <v>-755.82</v>
      </c>
      <c r="Q276" s="52">
        <v>8</v>
      </c>
      <c r="R276" s="50" t="s">
        <v>1019</v>
      </c>
      <c r="S276" s="52">
        <v>2020</v>
      </c>
      <c r="T276" s="50" t="s">
        <v>1020</v>
      </c>
      <c r="U276" s="50" t="s">
        <v>263</v>
      </c>
      <c r="V276" s="50" t="s">
        <v>303</v>
      </c>
      <c r="W276" s="50" t="s">
        <v>344</v>
      </c>
      <c r="X276" s="52">
        <v>1</v>
      </c>
      <c r="Y276" s="52">
        <v>127551</v>
      </c>
      <c r="Z276" s="50" t="s">
        <v>266</v>
      </c>
      <c r="AA276" s="52">
        <v>1</v>
      </c>
      <c r="AB276" s="52">
        <v>0</v>
      </c>
      <c r="AC276" s="51">
        <v>44053</v>
      </c>
      <c r="AD276" s="51">
        <v>44053</v>
      </c>
      <c r="AE276" s="50" t="s">
        <v>670</v>
      </c>
    </row>
    <row r="277" spans="1:31" ht="17.25" customHeight="1">
      <c r="A277" s="57" t="str">
        <f t="shared" si="9"/>
        <v>ALUGUEL DE MÁQUINAS E EQUIPAMENTOS</v>
      </c>
      <c r="B277" s="69" t="str">
        <f>VLOOKUP(A277,'De Para'!$C$3:$D$195,2,0)</f>
        <v>FORNECEDORES</v>
      </c>
      <c r="C277" s="83">
        <f t="shared" si="8"/>
        <v>8</v>
      </c>
      <c r="D277" s="50" t="s">
        <v>258</v>
      </c>
      <c r="E277" s="50" t="s">
        <v>410</v>
      </c>
      <c r="F277" s="51">
        <v>44053</v>
      </c>
      <c r="G277" s="50" t="s">
        <v>278</v>
      </c>
      <c r="H277" s="52">
        <v>100</v>
      </c>
      <c r="I277" s="50" t="s">
        <v>675</v>
      </c>
      <c r="J277" s="50" t="s">
        <v>409</v>
      </c>
      <c r="K277" s="50" t="s">
        <v>410</v>
      </c>
      <c r="L277" s="50" t="s">
        <v>439</v>
      </c>
      <c r="M277" s="52">
        <v>157560</v>
      </c>
      <c r="N277" s="50" t="s">
        <v>440</v>
      </c>
      <c r="O277" s="50" t="s">
        <v>1021</v>
      </c>
      <c r="P277" s="55">
        <v>-6500</v>
      </c>
      <c r="Q277" s="52">
        <v>8</v>
      </c>
      <c r="R277" s="50" t="s">
        <v>309</v>
      </c>
      <c r="S277" s="52">
        <v>2020</v>
      </c>
      <c r="T277" s="50" t="s">
        <v>1022</v>
      </c>
      <c r="U277" s="50" t="s">
        <v>263</v>
      </c>
      <c r="V277" s="50" t="s">
        <v>329</v>
      </c>
      <c r="W277" s="50" t="s">
        <v>330</v>
      </c>
      <c r="X277" s="52">
        <v>1</v>
      </c>
      <c r="Y277" s="52">
        <v>128209</v>
      </c>
      <c r="Z277" s="50" t="s">
        <v>266</v>
      </c>
      <c r="AA277" s="52">
        <v>1</v>
      </c>
      <c r="AB277" s="52">
        <v>0</v>
      </c>
      <c r="AC277" s="51">
        <v>44053</v>
      </c>
      <c r="AD277" s="51">
        <v>44053</v>
      </c>
      <c r="AE277" s="50" t="s">
        <v>670</v>
      </c>
    </row>
    <row r="278" spans="1:31" ht="17.25" customHeight="1">
      <c r="A278" s="57" t="str">
        <f t="shared" si="9"/>
        <v>GRRF</v>
      </c>
      <c r="B278" s="69" t="str">
        <f>VLOOKUP(A278,'De Para'!$C$3:$D$195,2,0)</f>
        <v>FOLHA E ENCARGOS</v>
      </c>
      <c r="C278" s="83">
        <f t="shared" si="8"/>
        <v>8</v>
      </c>
      <c r="D278" s="50" t="s">
        <v>258</v>
      </c>
      <c r="E278" s="50" t="s">
        <v>410</v>
      </c>
      <c r="F278" s="51">
        <v>44053</v>
      </c>
      <c r="G278" s="50" t="s">
        <v>278</v>
      </c>
      <c r="H278" s="52">
        <v>100</v>
      </c>
      <c r="I278" s="50" t="s">
        <v>675</v>
      </c>
      <c r="J278" s="50" t="s">
        <v>409</v>
      </c>
      <c r="K278" s="50" t="s">
        <v>410</v>
      </c>
      <c r="L278" s="50" t="s">
        <v>450</v>
      </c>
      <c r="M278" s="52">
        <v>157561</v>
      </c>
      <c r="N278" s="50" t="s">
        <v>451</v>
      </c>
      <c r="O278" s="50" t="s">
        <v>347</v>
      </c>
      <c r="P278" s="55">
        <v>-163.72999999999999</v>
      </c>
      <c r="Q278" s="52">
        <v>8</v>
      </c>
      <c r="R278" s="50" t="s">
        <v>1023</v>
      </c>
      <c r="S278" s="52">
        <v>2020</v>
      </c>
      <c r="T278" s="50" t="s">
        <v>1024</v>
      </c>
      <c r="U278" s="50" t="s">
        <v>263</v>
      </c>
      <c r="V278" s="50" t="s">
        <v>282</v>
      </c>
      <c r="W278" s="50" t="s">
        <v>292</v>
      </c>
      <c r="X278" s="52">
        <v>1</v>
      </c>
      <c r="Y278" s="52">
        <v>128210</v>
      </c>
      <c r="Z278" s="50" t="s">
        <v>266</v>
      </c>
      <c r="AA278" s="52">
        <v>1</v>
      </c>
      <c r="AB278" s="52">
        <v>0</v>
      </c>
      <c r="AC278" s="51">
        <v>44053</v>
      </c>
      <c r="AD278" s="51">
        <v>44053</v>
      </c>
      <c r="AE278" s="50" t="s">
        <v>670</v>
      </c>
    </row>
    <row r="279" spans="1:31" ht="17.25" customHeight="1">
      <c r="A279" s="57" t="str">
        <f t="shared" si="9"/>
        <v>SERVIÇO DE AUDITORIA/CONSULTORIA</v>
      </c>
      <c r="B279" s="69" t="str">
        <f>VLOOKUP(A279,'De Para'!$C$3:$D$195,2,0)</f>
        <v>FORNECEDORES</v>
      </c>
      <c r="C279" s="83">
        <f t="shared" si="8"/>
        <v>8</v>
      </c>
      <c r="D279" s="50" t="s">
        <v>258</v>
      </c>
      <c r="E279" s="50" t="s">
        <v>410</v>
      </c>
      <c r="F279" s="51">
        <v>44053</v>
      </c>
      <c r="G279" s="50" t="s">
        <v>278</v>
      </c>
      <c r="H279" s="52">
        <v>100</v>
      </c>
      <c r="I279" s="86" t="s">
        <v>675</v>
      </c>
      <c r="J279" s="50" t="s">
        <v>409</v>
      </c>
      <c r="K279" s="50" t="s">
        <v>410</v>
      </c>
      <c r="L279" s="50" t="s">
        <v>436</v>
      </c>
      <c r="M279" s="52">
        <v>157562</v>
      </c>
      <c r="N279" s="50" t="s">
        <v>437</v>
      </c>
      <c r="O279" s="53" t="s">
        <v>468</v>
      </c>
      <c r="P279" s="55">
        <v>-7780.16</v>
      </c>
      <c r="Q279" s="52">
        <v>8</v>
      </c>
      <c r="R279" s="50" t="s">
        <v>1025</v>
      </c>
      <c r="S279" s="52">
        <v>2020</v>
      </c>
      <c r="T279" s="50" t="s">
        <v>1026</v>
      </c>
      <c r="U279" s="50" t="s">
        <v>263</v>
      </c>
      <c r="V279" s="50" t="s">
        <v>288</v>
      </c>
      <c r="W279" s="50" t="s">
        <v>325</v>
      </c>
      <c r="X279" s="52">
        <v>1</v>
      </c>
      <c r="Y279" s="52">
        <v>128222</v>
      </c>
      <c r="Z279" s="50" t="s">
        <v>266</v>
      </c>
      <c r="AA279" s="52">
        <v>1</v>
      </c>
      <c r="AB279" s="52">
        <v>0</v>
      </c>
      <c r="AC279" s="51">
        <v>44053</v>
      </c>
      <c r="AD279" s="51">
        <v>44053</v>
      </c>
      <c r="AE279" s="50" t="s">
        <v>670</v>
      </c>
    </row>
    <row r="280" spans="1:31" ht="17.25" customHeight="1">
      <c r="A280" s="57" t="str">
        <f t="shared" si="9"/>
        <v>SERVIÇO DE TRANSPORTE</v>
      </c>
      <c r="B280" s="69" t="str">
        <f>VLOOKUP(A280,'De Para'!$C$3:$D$195,2,0)</f>
        <v>FORNECEDORES</v>
      </c>
      <c r="C280" s="83">
        <f t="shared" si="8"/>
        <v>8</v>
      </c>
      <c r="D280" s="50" t="s">
        <v>258</v>
      </c>
      <c r="E280" s="50" t="s">
        <v>410</v>
      </c>
      <c r="F280" s="51">
        <v>44054</v>
      </c>
      <c r="G280" s="50" t="s">
        <v>278</v>
      </c>
      <c r="H280" s="52">
        <v>100</v>
      </c>
      <c r="I280" s="86" t="s">
        <v>675</v>
      </c>
      <c r="J280" s="50" t="s">
        <v>409</v>
      </c>
      <c r="K280" s="50" t="s">
        <v>410</v>
      </c>
      <c r="L280" s="50" t="s">
        <v>445</v>
      </c>
      <c r="M280" s="52">
        <v>158155</v>
      </c>
      <c r="N280" s="50" t="s">
        <v>446</v>
      </c>
      <c r="O280" s="50" t="s">
        <v>1027</v>
      </c>
      <c r="P280" s="55">
        <v>-275</v>
      </c>
      <c r="Q280" s="52">
        <v>8</v>
      </c>
      <c r="R280" s="50" t="s">
        <v>1028</v>
      </c>
      <c r="S280" s="52">
        <v>2020</v>
      </c>
      <c r="T280" s="50" t="s">
        <v>1029</v>
      </c>
      <c r="U280" s="50" t="s">
        <v>263</v>
      </c>
      <c r="V280" s="50" t="s">
        <v>288</v>
      </c>
      <c r="W280" s="50" t="s">
        <v>289</v>
      </c>
      <c r="X280" s="52">
        <v>1</v>
      </c>
      <c r="Y280" s="52">
        <v>128524</v>
      </c>
      <c r="Z280" s="50" t="s">
        <v>266</v>
      </c>
      <c r="AA280" s="52">
        <v>1</v>
      </c>
      <c r="AB280" s="52">
        <v>0</v>
      </c>
      <c r="AC280" s="51">
        <v>44054</v>
      </c>
      <c r="AD280" s="51">
        <v>44057</v>
      </c>
      <c r="AE280" s="50" t="s">
        <v>670</v>
      </c>
    </row>
    <row r="281" spans="1:31" ht="17.25" customHeight="1">
      <c r="A281" s="57" t="str">
        <f t="shared" si="9"/>
        <v>SERVIÇO DE TRANSPORTE</v>
      </c>
      <c r="B281" s="69" t="str">
        <f>VLOOKUP(A281,'De Para'!$C$3:$D$195,2,0)</f>
        <v>FORNECEDORES</v>
      </c>
      <c r="C281" s="83">
        <f t="shared" si="8"/>
        <v>8</v>
      </c>
      <c r="D281" s="50" t="s">
        <v>258</v>
      </c>
      <c r="E281" s="50" t="s">
        <v>410</v>
      </c>
      <c r="F281" s="51">
        <v>44054</v>
      </c>
      <c r="G281" s="50" t="s">
        <v>278</v>
      </c>
      <c r="H281" s="52">
        <v>100</v>
      </c>
      <c r="I281" s="86" t="s">
        <v>675</v>
      </c>
      <c r="J281" s="50" t="s">
        <v>409</v>
      </c>
      <c r="K281" s="50" t="s">
        <v>410</v>
      </c>
      <c r="L281" s="50" t="s">
        <v>445</v>
      </c>
      <c r="M281" s="52">
        <v>158156</v>
      </c>
      <c r="N281" s="50" t="s">
        <v>446</v>
      </c>
      <c r="O281" s="53" t="s">
        <v>1027</v>
      </c>
      <c r="P281" s="55">
        <v>-275</v>
      </c>
      <c r="Q281" s="52">
        <v>8</v>
      </c>
      <c r="R281" s="50" t="s">
        <v>1030</v>
      </c>
      <c r="S281" s="52">
        <v>2020</v>
      </c>
      <c r="T281" s="50" t="s">
        <v>1031</v>
      </c>
      <c r="U281" s="50" t="s">
        <v>263</v>
      </c>
      <c r="V281" s="50" t="s">
        <v>288</v>
      </c>
      <c r="W281" s="50" t="s">
        <v>289</v>
      </c>
      <c r="X281" s="52">
        <v>1</v>
      </c>
      <c r="Y281" s="52">
        <v>128525</v>
      </c>
      <c r="Z281" s="50" t="s">
        <v>266</v>
      </c>
      <c r="AA281" s="52">
        <v>1</v>
      </c>
      <c r="AB281" s="52">
        <v>0</v>
      </c>
      <c r="AC281" s="51">
        <v>44054</v>
      </c>
      <c r="AD281" s="51">
        <v>44057</v>
      </c>
      <c r="AE281" s="50" t="s">
        <v>670</v>
      </c>
    </row>
    <row r="282" spans="1:31" ht="17.25" customHeight="1">
      <c r="A282" s="57" t="str">
        <f t="shared" si="9"/>
        <v>SERVIÇO DE TRANSPORTE</v>
      </c>
      <c r="B282" s="69" t="str">
        <f>VLOOKUP(A282,'De Para'!$C$3:$D$195,2,0)</f>
        <v>FORNECEDORES</v>
      </c>
      <c r="C282" s="83">
        <f t="shared" si="8"/>
        <v>8</v>
      </c>
      <c r="D282" s="50" t="s">
        <v>258</v>
      </c>
      <c r="E282" s="50" t="s">
        <v>410</v>
      </c>
      <c r="F282" s="51">
        <v>44054</v>
      </c>
      <c r="G282" s="50" t="s">
        <v>278</v>
      </c>
      <c r="H282" s="52">
        <v>100</v>
      </c>
      <c r="I282" s="86" t="s">
        <v>675</v>
      </c>
      <c r="J282" s="50" t="s">
        <v>409</v>
      </c>
      <c r="K282" s="50" t="s">
        <v>410</v>
      </c>
      <c r="L282" s="50" t="s">
        <v>445</v>
      </c>
      <c r="M282" s="52">
        <v>158157</v>
      </c>
      <c r="N282" s="50" t="s">
        <v>446</v>
      </c>
      <c r="O282" s="50" t="s">
        <v>1027</v>
      </c>
      <c r="P282" s="55">
        <v>-275</v>
      </c>
      <c r="Q282" s="52">
        <v>8</v>
      </c>
      <c r="R282" s="50" t="s">
        <v>1032</v>
      </c>
      <c r="S282" s="52">
        <v>2020</v>
      </c>
      <c r="T282" s="50" t="s">
        <v>1033</v>
      </c>
      <c r="U282" s="50" t="s">
        <v>263</v>
      </c>
      <c r="V282" s="50" t="s">
        <v>288</v>
      </c>
      <c r="W282" s="50" t="s">
        <v>289</v>
      </c>
      <c r="X282" s="52">
        <v>1</v>
      </c>
      <c r="Y282" s="52">
        <v>128526</v>
      </c>
      <c r="Z282" s="50" t="s">
        <v>266</v>
      </c>
      <c r="AA282" s="52">
        <v>1</v>
      </c>
      <c r="AB282" s="52">
        <v>0</v>
      </c>
      <c r="AC282" s="51">
        <v>44054</v>
      </c>
      <c r="AD282" s="51">
        <v>44057</v>
      </c>
      <c r="AE282" s="50" t="s">
        <v>670</v>
      </c>
    </row>
    <row r="283" spans="1:31" ht="17.25" customHeight="1">
      <c r="A283" s="57" t="str">
        <f t="shared" si="9"/>
        <v>SERVIÇO DE TRANSPORTE</v>
      </c>
      <c r="B283" s="69" t="str">
        <f>VLOOKUP(A283,'De Para'!$C$3:$D$195,2,0)</f>
        <v>FORNECEDORES</v>
      </c>
      <c r="C283" s="83">
        <f t="shared" si="8"/>
        <v>8</v>
      </c>
      <c r="D283" s="50" t="s">
        <v>258</v>
      </c>
      <c r="E283" s="50" t="s">
        <v>410</v>
      </c>
      <c r="F283" s="51">
        <v>44054</v>
      </c>
      <c r="G283" s="50" t="s">
        <v>278</v>
      </c>
      <c r="H283" s="52">
        <v>100</v>
      </c>
      <c r="I283" s="86" t="s">
        <v>675</v>
      </c>
      <c r="J283" s="50" t="s">
        <v>409</v>
      </c>
      <c r="K283" s="50" t="s">
        <v>410</v>
      </c>
      <c r="L283" s="50" t="s">
        <v>445</v>
      </c>
      <c r="M283" s="52">
        <v>158158</v>
      </c>
      <c r="N283" s="50" t="s">
        <v>446</v>
      </c>
      <c r="O283" s="50" t="s">
        <v>1027</v>
      </c>
      <c r="P283" s="55">
        <v>-275</v>
      </c>
      <c r="Q283" s="52">
        <v>8</v>
      </c>
      <c r="R283" s="50" t="s">
        <v>1034</v>
      </c>
      <c r="S283" s="52">
        <v>2020</v>
      </c>
      <c r="T283" s="50" t="s">
        <v>1035</v>
      </c>
      <c r="U283" s="50" t="s">
        <v>263</v>
      </c>
      <c r="V283" s="50" t="s">
        <v>288</v>
      </c>
      <c r="W283" s="50" t="s">
        <v>289</v>
      </c>
      <c r="X283" s="52">
        <v>1</v>
      </c>
      <c r="Y283" s="52">
        <v>128527</v>
      </c>
      <c r="Z283" s="50" t="s">
        <v>266</v>
      </c>
      <c r="AA283" s="52">
        <v>1</v>
      </c>
      <c r="AB283" s="52">
        <v>0</v>
      </c>
      <c r="AC283" s="51">
        <v>44054</v>
      </c>
      <c r="AD283" s="51">
        <v>44057</v>
      </c>
      <c r="AE283" s="50" t="s">
        <v>670</v>
      </c>
    </row>
    <row r="284" spans="1:31" ht="17.25" customHeight="1">
      <c r="A284" s="57" t="str">
        <f t="shared" si="9"/>
        <v>RESCISÕES</v>
      </c>
      <c r="B284" s="69" t="str">
        <f>VLOOKUP(A284,'De Para'!$C$3:$D$195,2,0)</f>
        <v>FOLHA E ENCARGOS</v>
      </c>
      <c r="C284" s="83">
        <f t="shared" si="8"/>
        <v>8</v>
      </c>
      <c r="D284" s="50" t="s">
        <v>258</v>
      </c>
      <c r="E284" s="50" t="s">
        <v>410</v>
      </c>
      <c r="F284" s="51">
        <v>44055</v>
      </c>
      <c r="G284" s="50" t="s">
        <v>278</v>
      </c>
      <c r="H284" s="52">
        <v>100</v>
      </c>
      <c r="I284" s="86" t="s">
        <v>675</v>
      </c>
      <c r="J284" s="50" t="s">
        <v>409</v>
      </c>
      <c r="K284" s="50" t="s">
        <v>410</v>
      </c>
      <c r="L284" s="50" t="s">
        <v>368</v>
      </c>
      <c r="M284" s="52">
        <v>158159</v>
      </c>
      <c r="N284" s="50" t="s">
        <v>369</v>
      </c>
      <c r="O284" s="50" t="s">
        <v>369</v>
      </c>
      <c r="P284" s="55">
        <v>-1805.03</v>
      </c>
      <c r="Q284" s="52">
        <v>8</v>
      </c>
      <c r="R284" s="50" t="s">
        <v>1036</v>
      </c>
      <c r="S284" s="52">
        <v>2020</v>
      </c>
      <c r="T284" s="50" t="s">
        <v>1037</v>
      </c>
      <c r="U284" s="50" t="s">
        <v>263</v>
      </c>
      <c r="V284" s="50" t="s">
        <v>282</v>
      </c>
      <c r="W284" s="50" t="s">
        <v>292</v>
      </c>
      <c r="X284" s="52">
        <v>1</v>
      </c>
      <c r="Y284" s="52">
        <v>128214</v>
      </c>
      <c r="Z284" s="50" t="s">
        <v>266</v>
      </c>
      <c r="AA284" s="52">
        <v>1</v>
      </c>
      <c r="AB284" s="52">
        <v>0</v>
      </c>
      <c r="AC284" s="51">
        <v>44055</v>
      </c>
      <c r="AD284" s="51">
        <v>44057</v>
      </c>
      <c r="AE284" s="50" t="s">
        <v>670</v>
      </c>
    </row>
    <row r="285" spans="1:31" ht="17.25" customHeight="1">
      <c r="A285" s="57" t="str">
        <f t="shared" si="9"/>
        <v>ALIMENTAÇÃO - VIAGEM</v>
      </c>
      <c r="B285" s="69" t="str">
        <f>VLOOKUP(A285,'De Para'!$C$3:$D$195,2,0)</f>
        <v>FORNECEDORES</v>
      </c>
      <c r="C285" s="83">
        <f t="shared" si="8"/>
        <v>8</v>
      </c>
      <c r="D285" s="50" t="s">
        <v>258</v>
      </c>
      <c r="E285" s="50" t="s">
        <v>410</v>
      </c>
      <c r="F285" s="51">
        <v>44055</v>
      </c>
      <c r="G285" s="50" t="s">
        <v>278</v>
      </c>
      <c r="H285" s="52">
        <v>100</v>
      </c>
      <c r="I285" s="86" t="s">
        <v>675</v>
      </c>
      <c r="J285" s="50" t="s">
        <v>409</v>
      </c>
      <c r="K285" s="50" t="s">
        <v>410</v>
      </c>
      <c r="L285" s="50" t="s">
        <v>873</v>
      </c>
      <c r="M285" s="52">
        <v>158160</v>
      </c>
      <c r="N285" s="50" t="s">
        <v>874</v>
      </c>
      <c r="O285" s="50" t="s">
        <v>1038</v>
      </c>
      <c r="P285" s="55">
        <v>-96.6</v>
      </c>
      <c r="Q285" s="52">
        <v>8</v>
      </c>
      <c r="R285" s="50" t="s">
        <v>1039</v>
      </c>
      <c r="S285" s="52">
        <v>2020</v>
      </c>
      <c r="T285" s="50" t="s">
        <v>1040</v>
      </c>
      <c r="U285" s="50" t="s">
        <v>263</v>
      </c>
      <c r="V285" s="50" t="s">
        <v>355</v>
      </c>
      <c r="W285" s="50" t="s">
        <v>646</v>
      </c>
      <c r="X285" s="52">
        <v>1</v>
      </c>
      <c r="Y285" s="52">
        <v>128562</v>
      </c>
      <c r="Z285" s="50" t="s">
        <v>266</v>
      </c>
      <c r="AA285" s="52">
        <v>1</v>
      </c>
      <c r="AB285" s="52">
        <v>0</v>
      </c>
      <c r="AC285" s="51">
        <v>44055</v>
      </c>
      <c r="AD285" s="51">
        <v>44057</v>
      </c>
      <c r="AE285" s="50" t="s">
        <v>670</v>
      </c>
    </row>
    <row r="286" spans="1:31" ht="17.25" customHeight="1">
      <c r="A286" s="57" t="str">
        <f t="shared" si="9"/>
        <v>ALIMENTAÇÃO - VIAGEM</v>
      </c>
      <c r="B286" s="69" t="str">
        <f>VLOOKUP(A286,'De Para'!$C$3:$D$195,2,0)</f>
        <v>FORNECEDORES</v>
      </c>
      <c r="C286" s="83">
        <f t="shared" si="8"/>
        <v>8</v>
      </c>
      <c r="D286" s="50" t="s">
        <v>258</v>
      </c>
      <c r="E286" s="50" t="s">
        <v>410</v>
      </c>
      <c r="F286" s="51">
        <v>44055</v>
      </c>
      <c r="G286" s="50" t="s">
        <v>278</v>
      </c>
      <c r="H286" s="52">
        <v>100</v>
      </c>
      <c r="I286" s="86" t="s">
        <v>675</v>
      </c>
      <c r="J286" s="50" t="s">
        <v>409</v>
      </c>
      <c r="K286" s="50" t="s">
        <v>410</v>
      </c>
      <c r="L286" s="50" t="s">
        <v>873</v>
      </c>
      <c r="M286" s="52">
        <v>158161</v>
      </c>
      <c r="N286" s="50" t="s">
        <v>874</v>
      </c>
      <c r="O286" s="50" t="s">
        <v>1041</v>
      </c>
      <c r="P286" s="55">
        <v>-93.31</v>
      </c>
      <c r="Q286" s="52">
        <v>8</v>
      </c>
      <c r="R286" s="50" t="s">
        <v>1042</v>
      </c>
      <c r="S286" s="52">
        <v>2020</v>
      </c>
      <c r="T286" s="50" t="s">
        <v>1043</v>
      </c>
      <c r="U286" s="50" t="s">
        <v>263</v>
      </c>
      <c r="V286" s="50" t="s">
        <v>355</v>
      </c>
      <c r="W286" s="50" t="s">
        <v>646</v>
      </c>
      <c r="X286" s="52">
        <v>1</v>
      </c>
      <c r="Y286" s="52">
        <v>128563</v>
      </c>
      <c r="Z286" s="50" t="s">
        <v>266</v>
      </c>
      <c r="AA286" s="52">
        <v>1</v>
      </c>
      <c r="AB286" s="52">
        <v>0</v>
      </c>
      <c r="AC286" s="51">
        <v>44055</v>
      </c>
      <c r="AD286" s="51">
        <v>44057</v>
      </c>
      <c r="AE286" s="50" t="s">
        <v>670</v>
      </c>
    </row>
    <row r="287" spans="1:31" ht="17.25" customHeight="1">
      <c r="A287" s="57" t="str">
        <f t="shared" si="9"/>
        <v>TRANSPORTE E ESTACIONAMENTO - VIAGEM</v>
      </c>
      <c r="B287" s="69" t="str">
        <f>VLOOKUP(A287,'De Para'!$C$3:$D$195,2,0)</f>
        <v>FORNECEDORES</v>
      </c>
      <c r="C287" s="83">
        <f t="shared" si="8"/>
        <v>8</v>
      </c>
      <c r="D287" s="50" t="s">
        <v>258</v>
      </c>
      <c r="E287" s="50" t="s">
        <v>410</v>
      </c>
      <c r="F287" s="51">
        <v>44055</v>
      </c>
      <c r="G287" s="50" t="s">
        <v>278</v>
      </c>
      <c r="H287" s="52">
        <v>17.95</v>
      </c>
      <c r="I287" s="86" t="s">
        <v>675</v>
      </c>
      <c r="J287" s="50" t="s">
        <v>409</v>
      </c>
      <c r="K287" s="50" t="s">
        <v>410</v>
      </c>
      <c r="L287" s="50" t="s">
        <v>644</v>
      </c>
      <c r="M287" s="52">
        <v>158162</v>
      </c>
      <c r="N287" s="50" t="s">
        <v>645</v>
      </c>
      <c r="O287" s="50" t="s">
        <v>1044</v>
      </c>
      <c r="P287" s="55">
        <v>-116.35</v>
      </c>
      <c r="Q287" s="52">
        <v>8</v>
      </c>
      <c r="R287" s="50" t="s">
        <v>1045</v>
      </c>
      <c r="S287" s="52">
        <v>2020</v>
      </c>
      <c r="T287" s="50" t="s">
        <v>1046</v>
      </c>
      <c r="U287" s="50" t="s">
        <v>263</v>
      </c>
      <c r="V287" s="50" t="s">
        <v>355</v>
      </c>
      <c r="W287" s="50" t="s">
        <v>646</v>
      </c>
      <c r="X287" s="52">
        <v>1</v>
      </c>
      <c r="Y287" s="52">
        <v>128565</v>
      </c>
      <c r="Z287" s="50" t="s">
        <v>266</v>
      </c>
      <c r="AA287" s="52">
        <v>1</v>
      </c>
      <c r="AB287" s="52">
        <v>0</v>
      </c>
      <c r="AC287" s="51">
        <v>44055</v>
      </c>
      <c r="AD287" s="51">
        <v>44057</v>
      </c>
      <c r="AE287" s="50" t="s">
        <v>670</v>
      </c>
    </row>
    <row r="288" spans="1:31" ht="17.25" customHeight="1">
      <c r="A288" s="57" t="str">
        <f t="shared" si="9"/>
        <v>ALIMENTAÇÃO - VIAGEM</v>
      </c>
      <c r="B288" s="69" t="str">
        <f>VLOOKUP(A288,'De Para'!$C$3:$D$195,2,0)</f>
        <v>FORNECEDORES</v>
      </c>
      <c r="C288" s="83">
        <f t="shared" si="8"/>
        <v>8</v>
      </c>
      <c r="D288" s="50" t="s">
        <v>258</v>
      </c>
      <c r="E288" s="50" t="s">
        <v>410</v>
      </c>
      <c r="F288" s="51">
        <v>44055</v>
      </c>
      <c r="G288" s="50" t="s">
        <v>278</v>
      </c>
      <c r="H288" s="52">
        <v>9.32</v>
      </c>
      <c r="I288" s="86" t="s">
        <v>675</v>
      </c>
      <c r="J288" s="50" t="s">
        <v>409</v>
      </c>
      <c r="K288" s="50" t="s">
        <v>410</v>
      </c>
      <c r="L288" s="50" t="s">
        <v>873</v>
      </c>
      <c r="M288" s="52">
        <v>158162</v>
      </c>
      <c r="N288" s="50" t="s">
        <v>874</v>
      </c>
      <c r="O288" s="50" t="s">
        <v>1044</v>
      </c>
      <c r="P288" s="55">
        <v>-60.39</v>
      </c>
      <c r="Q288" s="52">
        <v>8</v>
      </c>
      <c r="R288" s="50" t="s">
        <v>1045</v>
      </c>
      <c r="S288" s="52">
        <v>2020</v>
      </c>
      <c r="T288" s="50" t="s">
        <v>1046</v>
      </c>
      <c r="U288" s="50" t="s">
        <v>263</v>
      </c>
      <c r="V288" s="50" t="s">
        <v>355</v>
      </c>
      <c r="W288" s="50" t="s">
        <v>646</v>
      </c>
      <c r="X288" s="52">
        <v>1</v>
      </c>
      <c r="Y288" s="52">
        <v>128565</v>
      </c>
      <c r="Z288" s="50" t="s">
        <v>266</v>
      </c>
      <c r="AA288" s="52">
        <v>1</v>
      </c>
      <c r="AB288" s="52">
        <v>0</v>
      </c>
      <c r="AC288" s="51">
        <v>44055</v>
      </c>
      <c r="AD288" s="51">
        <v>44057</v>
      </c>
      <c r="AE288" s="50" t="s">
        <v>670</v>
      </c>
    </row>
    <row r="289" spans="1:31" ht="17.25" customHeight="1">
      <c r="A289" s="57" t="str">
        <f t="shared" si="9"/>
        <v>COMBUSTÍVEIS E LUBRIFICANTES</v>
      </c>
      <c r="B289" s="69" t="str">
        <f>VLOOKUP(A289,'De Para'!$C$3:$D$195,2,0)</f>
        <v>FORNECEDORES</v>
      </c>
      <c r="C289" s="83">
        <f t="shared" si="8"/>
        <v>8</v>
      </c>
      <c r="D289" s="50" t="s">
        <v>258</v>
      </c>
      <c r="E289" s="50" t="s">
        <v>410</v>
      </c>
      <c r="F289" s="51">
        <v>44055</v>
      </c>
      <c r="G289" s="50" t="s">
        <v>278</v>
      </c>
      <c r="H289" s="52">
        <v>64.150000000000006</v>
      </c>
      <c r="I289" s="86" t="s">
        <v>675</v>
      </c>
      <c r="J289" s="50" t="s">
        <v>409</v>
      </c>
      <c r="K289" s="50" t="s">
        <v>410</v>
      </c>
      <c r="L289" s="50" t="s">
        <v>564</v>
      </c>
      <c r="M289" s="52">
        <v>158162</v>
      </c>
      <c r="N289" s="50" t="s">
        <v>565</v>
      </c>
      <c r="O289" s="50" t="s">
        <v>1044</v>
      </c>
      <c r="P289" s="55">
        <v>-415.68</v>
      </c>
      <c r="Q289" s="52">
        <v>8</v>
      </c>
      <c r="R289" s="50" t="s">
        <v>1045</v>
      </c>
      <c r="S289" s="52">
        <v>2020</v>
      </c>
      <c r="T289" s="50" t="s">
        <v>1046</v>
      </c>
      <c r="U289" s="50" t="s">
        <v>263</v>
      </c>
      <c r="V289" s="50" t="s">
        <v>355</v>
      </c>
      <c r="W289" s="50" t="s">
        <v>563</v>
      </c>
      <c r="X289" s="52">
        <v>1</v>
      </c>
      <c r="Y289" s="52">
        <v>128565</v>
      </c>
      <c r="Z289" s="50" t="s">
        <v>266</v>
      </c>
      <c r="AA289" s="52">
        <v>1</v>
      </c>
      <c r="AB289" s="52">
        <v>0</v>
      </c>
      <c r="AC289" s="51">
        <v>44055</v>
      </c>
      <c r="AD289" s="51">
        <v>44057</v>
      </c>
      <c r="AE289" s="50" t="s">
        <v>670</v>
      </c>
    </row>
    <row r="290" spans="1:31" ht="17.25" customHeight="1">
      <c r="A290" s="57" t="str">
        <f t="shared" si="9"/>
        <v>ESTACIONAMENTOS E PEDÁGIOS</v>
      </c>
      <c r="B290" s="69" t="str">
        <f>VLOOKUP(A290,'De Para'!$C$3:$D$195,2,0)</f>
        <v>FORNECEDORES</v>
      </c>
      <c r="C290" s="83">
        <f t="shared" si="8"/>
        <v>8</v>
      </c>
      <c r="D290" s="50" t="s">
        <v>258</v>
      </c>
      <c r="E290" s="50" t="s">
        <v>410</v>
      </c>
      <c r="F290" s="51">
        <v>44055</v>
      </c>
      <c r="G290" s="50" t="s">
        <v>278</v>
      </c>
      <c r="H290" s="52">
        <v>8.58</v>
      </c>
      <c r="I290" s="86" t="s">
        <v>675</v>
      </c>
      <c r="J290" s="50" t="s">
        <v>409</v>
      </c>
      <c r="K290" s="50" t="s">
        <v>410</v>
      </c>
      <c r="L290" s="50" t="s">
        <v>877</v>
      </c>
      <c r="M290" s="52">
        <v>158162</v>
      </c>
      <c r="N290" s="50" t="s">
        <v>878</v>
      </c>
      <c r="O290" s="50" t="s">
        <v>1044</v>
      </c>
      <c r="P290" s="55">
        <v>-55.6</v>
      </c>
      <c r="Q290" s="52">
        <v>8</v>
      </c>
      <c r="R290" s="50" t="s">
        <v>1045</v>
      </c>
      <c r="S290" s="52">
        <v>2020</v>
      </c>
      <c r="T290" s="50" t="s">
        <v>1046</v>
      </c>
      <c r="U290" s="50" t="s">
        <v>263</v>
      </c>
      <c r="V290" s="50" t="s">
        <v>355</v>
      </c>
      <c r="W290" s="50" t="s">
        <v>563</v>
      </c>
      <c r="X290" s="52">
        <v>1</v>
      </c>
      <c r="Y290" s="52">
        <v>128565</v>
      </c>
      <c r="Z290" s="50" t="s">
        <v>266</v>
      </c>
      <c r="AA290" s="52">
        <v>1</v>
      </c>
      <c r="AB290" s="52">
        <v>0</v>
      </c>
      <c r="AC290" s="51">
        <v>44055</v>
      </c>
      <c r="AD290" s="51">
        <v>44057</v>
      </c>
      <c r="AE290" s="50" t="s">
        <v>670</v>
      </c>
    </row>
    <row r="291" spans="1:31" ht="17.25" customHeight="1">
      <c r="A291" s="57" t="str">
        <f t="shared" si="9"/>
        <v>MATERIAIS HOSPITALARES C/ RESTRICAO</v>
      </c>
      <c r="B291" s="69" t="str">
        <f>VLOOKUP(A291,'De Para'!$C$3:$D$195,2,0)</f>
        <v>FORNECEDORES</v>
      </c>
      <c r="C291" s="83">
        <f t="shared" si="8"/>
        <v>8</v>
      </c>
      <c r="D291" s="50" t="s">
        <v>258</v>
      </c>
      <c r="E291" s="50" t="s">
        <v>410</v>
      </c>
      <c r="F291" s="51">
        <v>44056</v>
      </c>
      <c r="G291" s="50" t="s">
        <v>278</v>
      </c>
      <c r="H291" s="52">
        <v>100</v>
      </c>
      <c r="I291" s="86" t="s">
        <v>675</v>
      </c>
      <c r="J291" s="50" t="s">
        <v>409</v>
      </c>
      <c r="K291" s="50" t="s">
        <v>410</v>
      </c>
      <c r="L291" s="50" t="s">
        <v>359</v>
      </c>
      <c r="M291" s="52">
        <v>158163</v>
      </c>
      <c r="N291" s="50" t="s">
        <v>360</v>
      </c>
      <c r="O291" s="50" t="s">
        <v>1047</v>
      </c>
      <c r="P291" s="55">
        <v>-161.4</v>
      </c>
      <c r="Q291" s="52">
        <v>8</v>
      </c>
      <c r="R291" s="50" t="s">
        <v>315</v>
      </c>
      <c r="S291" s="52">
        <v>2020</v>
      </c>
      <c r="T291" s="50" t="s">
        <v>1048</v>
      </c>
      <c r="U291" s="50" t="s">
        <v>263</v>
      </c>
      <c r="V291" s="50" t="s">
        <v>303</v>
      </c>
      <c r="W291" s="50" t="s">
        <v>344</v>
      </c>
      <c r="X291" s="52">
        <v>1</v>
      </c>
      <c r="Y291" s="52">
        <v>127535</v>
      </c>
      <c r="Z291" s="50" t="s">
        <v>266</v>
      </c>
      <c r="AA291" s="52">
        <v>1</v>
      </c>
      <c r="AB291" s="52">
        <v>0</v>
      </c>
      <c r="AC291" s="51">
        <v>44056</v>
      </c>
      <c r="AD291" s="51">
        <v>44057</v>
      </c>
      <c r="AE291" s="50" t="s">
        <v>670</v>
      </c>
    </row>
    <row r="292" spans="1:31" ht="17.25" customHeight="1">
      <c r="A292" s="57" t="str">
        <f t="shared" si="9"/>
        <v>MATERIAIS HOSPITALARES C/ RESTRICAO</v>
      </c>
      <c r="B292" s="69" t="str">
        <f>VLOOKUP(A292,'De Para'!$C$3:$D$195,2,0)</f>
        <v>FORNECEDORES</v>
      </c>
      <c r="C292" s="83">
        <f t="shared" si="8"/>
        <v>8</v>
      </c>
      <c r="D292" s="50" t="s">
        <v>258</v>
      </c>
      <c r="E292" s="50" t="s">
        <v>410</v>
      </c>
      <c r="F292" s="51">
        <v>44056</v>
      </c>
      <c r="G292" s="50" t="s">
        <v>278</v>
      </c>
      <c r="H292" s="52">
        <v>100</v>
      </c>
      <c r="I292" s="86" t="s">
        <v>675</v>
      </c>
      <c r="J292" s="50" t="s">
        <v>409</v>
      </c>
      <c r="K292" s="50" t="s">
        <v>410</v>
      </c>
      <c r="L292" s="50" t="s">
        <v>359</v>
      </c>
      <c r="M292" s="52">
        <v>158164</v>
      </c>
      <c r="N292" s="50" t="s">
        <v>360</v>
      </c>
      <c r="O292" s="53" t="s">
        <v>399</v>
      </c>
      <c r="P292" s="55">
        <v>-1530.51</v>
      </c>
      <c r="Q292" s="52">
        <v>8</v>
      </c>
      <c r="R292" s="50" t="s">
        <v>1049</v>
      </c>
      <c r="S292" s="52">
        <v>2020</v>
      </c>
      <c r="T292" s="50" t="s">
        <v>1050</v>
      </c>
      <c r="U292" s="50" t="s">
        <v>263</v>
      </c>
      <c r="V292" s="50" t="s">
        <v>303</v>
      </c>
      <c r="W292" s="50" t="s">
        <v>344</v>
      </c>
      <c r="X292" s="52">
        <v>1</v>
      </c>
      <c r="Y292" s="52">
        <v>127537</v>
      </c>
      <c r="Z292" s="50" t="s">
        <v>266</v>
      </c>
      <c r="AA292" s="52">
        <v>1</v>
      </c>
      <c r="AB292" s="52">
        <v>0</v>
      </c>
      <c r="AC292" s="51">
        <v>44056</v>
      </c>
      <c r="AD292" s="51">
        <v>44057</v>
      </c>
      <c r="AE292" s="50" t="s">
        <v>670</v>
      </c>
    </row>
    <row r="293" spans="1:31" ht="17.25" customHeight="1">
      <c r="A293" s="57" t="str">
        <f t="shared" si="9"/>
        <v>MEDICAMENTOS C/ RESTRICAO</v>
      </c>
      <c r="B293" s="69" t="str">
        <f>VLOOKUP(A293,'De Para'!$C$3:$D$195,2,0)</f>
        <v>FORNECEDORES</v>
      </c>
      <c r="C293" s="83">
        <f t="shared" si="8"/>
        <v>8</v>
      </c>
      <c r="D293" s="50" t="s">
        <v>258</v>
      </c>
      <c r="E293" s="50" t="s">
        <v>410</v>
      </c>
      <c r="F293" s="51">
        <v>44056</v>
      </c>
      <c r="G293" s="50" t="s">
        <v>278</v>
      </c>
      <c r="H293" s="52">
        <v>100</v>
      </c>
      <c r="I293" s="86" t="s">
        <v>675</v>
      </c>
      <c r="J293" s="50" t="s">
        <v>409</v>
      </c>
      <c r="K293" s="50" t="s">
        <v>410</v>
      </c>
      <c r="L293" s="50" t="s">
        <v>341</v>
      </c>
      <c r="M293" s="52">
        <v>158165</v>
      </c>
      <c r="N293" s="50" t="s">
        <v>342</v>
      </c>
      <c r="O293" s="50" t="s">
        <v>576</v>
      </c>
      <c r="P293" s="55">
        <v>-311.04000000000002</v>
      </c>
      <c r="Q293" s="52">
        <v>8</v>
      </c>
      <c r="R293" s="50" t="s">
        <v>1051</v>
      </c>
      <c r="S293" s="52">
        <v>2020</v>
      </c>
      <c r="T293" s="50" t="s">
        <v>1052</v>
      </c>
      <c r="U293" s="50" t="s">
        <v>263</v>
      </c>
      <c r="V293" s="50" t="s">
        <v>303</v>
      </c>
      <c r="W293" s="50" t="s">
        <v>344</v>
      </c>
      <c r="X293" s="52">
        <v>1</v>
      </c>
      <c r="Y293" s="52">
        <v>127539</v>
      </c>
      <c r="Z293" s="50" t="s">
        <v>266</v>
      </c>
      <c r="AA293" s="52">
        <v>1</v>
      </c>
      <c r="AB293" s="52">
        <v>0</v>
      </c>
      <c r="AC293" s="51">
        <v>44056</v>
      </c>
      <c r="AD293" s="51">
        <v>44057</v>
      </c>
      <c r="AE293" s="50" t="s">
        <v>670</v>
      </c>
    </row>
    <row r="294" spans="1:31" ht="17.25" customHeight="1">
      <c r="A294" s="57" t="str">
        <f t="shared" si="9"/>
        <v>MATERIAIS HOSPITALARES C/ RESTRICAO</v>
      </c>
      <c r="B294" s="69" t="str">
        <f>VLOOKUP(A294,'De Para'!$C$3:$D$195,2,0)</f>
        <v>FORNECEDORES</v>
      </c>
      <c r="C294" s="83">
        <f t="shared" si="8"/>
        <v>8</v>
      </c>
      <c r="D294" s="50" t="s">
        <v>258</v>
      </c>
      <c r="E294" s="50" t="s">
        <v>410</v>
      </c>
      <c r="F294" s="51">
        <v>44056</v>
      </c>
      <c r="G294" s="50" t="s">
        <v>278</v>
      </c>
      <c r="H294" s="52">
        <v>100</v>
      </c>
      <c r="I294" s="86" t="s">
        <v>675</v>
      </c>
      <c r="J294" s="50" t="s">
        <v>409</v>
      </c>
      <c r="K294" s="50" t="s">
        <v>410</v>
      </c>
      <c r="L294" s="50" t="s">
        <v>359</v>
      </c>
      <c r="M294" s="52">
        <v>158166</v>
      </c>
      <c r="N294" s="50" t="s">
        <v>360</v>
      </c>
      <c r="O294" s="50" t="s">
        <v>488</v>
      </c>
      <c r="P294" s="55">
        <v>-533.20000000000005</v>
      </c>
      <c r="Q294" s="52">
        <v>8</v>
      </c>
      <c r="R294" s="50" t="s">
        <v>1053</v>
      </c>
      <c r="S294" s="52">
        <v>2020</v>
      </c>
      <c r="T294" s="50" t="s">
        <v>1054</v>
      </c>
      <c r="U294" s="50" t="s">
        <v>263</v>
      </c>
      <c r="V294" s="50" t="s">
        <v>303</v>
      </c>
      <c r="W294" s="50" t="s">
        <v>344</v>
      </c>
      <c r="X294" s="52">
        <v>1</v>
      </c>
      <c r="Y294" s="52">
        <v>127541</v>
      </c>
      <c r="Z294" s="50" t="s">
        <v>266</v>
      </c>
      <c r="AA294" s="52">
        <v>1</v>
      </c>
      <c r="AB294" s="52">
        <v>0</v>
      </c>
      <c r="AC294" s="51">
        <v>44056</v>
      </c>
      <c r="AD294" s="51">
        <v>44057</v>
      </c>
      <c r="AE294" s="50" t="s">
        <v>670</v>
      </c>
    </row>
    <row r="295" spans="1:31" ht="17.25" customHeight="1">
      <c r="A295" s="57" t="str">
        <f t="shared" si="9"/>
        <v>MATERIAIS HOSPITALARES C/ RESTRICAO</v>
      </c>
      <c r="B295" s="69" t="str">
        <f>VLOOKUP(A295,'De Para'!$C$3:$D$195,2,0)</f>
        <v>FORNECEDORES</v>
      </c>
      <c r="C295" s="83">
        <f t="shared" si="8"/>
        <v>8</v>
      </c>
      <c r="D295" s="50" t="s">
        <v>258</v>
      </c>
      <c r="E295" s="50" t="s">
        <v>410</v>
      </c>
      <c r="F295" s="51">
        <v>44056</v>
      </c>
      <c r="G295" s="50" t="s">
        <v>278</v>
      </c>
      <c r="H295" s="52">
        <v>100</v>
      </c>
      <c r="I295" s="86" t="s">
        <v>675</v>
      </c>
      <c r="J295" s="50" t="s">
        <v>409</v>
      </c>
      <c r="K295" s="50" t="s">
        <v>410</v>
      </c>
      <c r="L295" s="50" t="s">
        <v>359</v>
      </c>
      <c r="M295" s="52">
        <v>158167</v>
      </c>
      <c r="N295" s="50" t="s">
        <v>360</v>
      </c>
      <c r="O295" s="53" t="s">
        <v>1055</v>
      </c>
      <c r="P295" s="55">
        <v>-286.5</v>
      </c>
      <c r="Q295" s="52">
        <v>8</v>
      </c>
      <c r="R295" s="50" t="s">
        <v>358</v>
      </c>
      <c r="S295" s="52">
        <v>2020</v>
      </c>
      <c r="T295" s="50" t="s">
        <v>1056</v>
      </c>
      <c r="U295" s="50" t="s">
        <v>263</v>
      </c>
      <c r="V295" s="50" t="s">
        <v>303</v>
      </c>
      <c r="W295" s="50" t="s">
        <v>344</v>
      </c>
      <c r="X295" s="52">
        <v>1</v>
      </c>
      <c r="Y295" s="52">
        <v>127543</v>
      </c>
      <c r="Z295" s="50" t="s">
        <v>266</v>
      </c>
      <c r="AA295" s="52">
        <v>1</v>
      </c>
      <c r="AB295" s="52">
        <v>0</v>
      </c>
      <c r="AC295" s="51">
        <v>44056</v>
      </c>
      <c r="AD295" s="51">
        <v>44057</v>
      </c>
      <c r="AE295" s="50" t="s">
        <v>670</v>
      </c>
    </row>
    <row r="296" spans="1:31" ht="17.25" customHeight="1">
      <c r="A296" s="57" t="str">
        <f t="shared" si="9"/>
        <v>MEDICAMENTOS C/ RESTRICAO</v>
      </c>
      <c r="B296" s="69" t="str">
        <f>VLOOKUP(A296,'De Para'!$C$3:$D$195,2,0)</f>
        <v>FORNECEDORES</v>
      </c>
      <c r="C296" s="83">
        <f t="shared" si="8"/>
        <v>8</v>
      </c>
      <c r="D296" s="50" t="s">
        <v>258</v>
      </c>
      <c r="E296" s="50" t="s">
        <v>410</v>
      </c>
      <c r="F296" s="51">
        <v>44056</v>
      </c>
      <c r="G296" s="50" t="s">
        <v>278</v>
      </c>
      <c r="H296" s="52">
        <v>100</v>
      </c>
      <c r="I296" s="86" t="s">
        <v>675</v>
      </c>
      <c r="J296" s="50" t="s">
        <v>409</v>
      </c>
      <c r="K296" s="50" t="s">
        <v>410</v>
      </c>
      <c r="L296" s="50" t="s">
        <v>341</v>
      </c>
      <c r="M296" s="52">
        <v>158168</v>
      </c>
      <c r="N296" s="50" t="s">
        <v>342</v>
      </c>
      <c r="O296" s="53" t="s">
        <v>372</v>
      </c>
      <c r="P296" s="55">
        <v>-4638</v>
      </c>
      <c r="Q296" s="52">
        <v>8</v>
      </c>
      <c r="R296" s="50" t="s">
        <v>570</v>
      </c>
      <c r="S296" s="52">
        <v>2020</v>
      </c>
      <c r="T296" s="50" t="s">
        <v>1057</v>
      </c>
      <c r="U296" s="50" t="s">
        <v>263</v>
      </c>
      <c r="V296" s="50" t="s">
        <v>303</v>
      </c>
      <c r="W296" s="50" t="s">
        <v>344</v>
      </c>
      <c r="X296" s="52">
        <v>1</v>
      </c>
      <c r="Y296" s="52">
        <v>127544</v>
      </c>
      <c r="Z296" s="50" t="s">
        <v>266</v>
      </c>
      <c r="AA296" s="52">
        <v>1</v>
      </c>
      <c r="AB296" s="52">
        <v>0</v>
      </c>
      <c r="AC296" s="51">
        <v>44056</v>
      </c>
      <c r="AD296" s="51">
        <v>44057</v>
      </c>
      <c r="AE296" s="50" t="s">
        <v>670</v>
      </c>
    </row>
    <row r="297" spans="1:31" ht="17.25" customHeight="1">
      <c r="A297" s="57" t="str">
        <f t="shared" si="9"/>
        <v>EST.MATERIAIS DE COPA E COZINHA C/ RESTRICAO</v>
      </c>
      <c r="B297" s="69" t="str">
        <f>VLOOKUP(A297,'De Para'!$C$3:$D$195,2,0)</f>
        <v>FORNECEDORES</v>
      </c>
      <c r="C297" s="83">
        <f t="shared" si="8"/>
        <v>8</v>
      </c>
      <c r="D297" s="50" t="s">
        <v>258</v>
      </c>
      <c r="E297" s="50" t="s">
        <v>410</v>
      </c>
      <c r="F297" s="51">
        <v>44056</v>
      </c>
      <c r="G297" s="50" t="s">
        <v>278</v>
      </c>
      <c r="H297" s="52">
        <v>100</v>
      </c>
      <c r="I297" s="50" t="s">
        <v>675</v>
      </c>
      <c r="J297" s="50" t="s">
        <v>409</v>
      </c>
      <c r="K297" s="50" t="s">
        <v>410</v>
      </c>
      <c r="L297" s="50" t="s">
        <v>544</v>
      </c>
      <c r="M297" s="52">
        <v>158169</v>
      </c>
      <c r="N297" s="50" t="s">
        <v>545</v>
      </c>
      <c r="O297" s="50" t="s">
        <v>1058</v>
      </c>
      <c r="P297" s="55">
        <v>-720</v>
      </c>
      <c r="Q297" s="52">
        <v>8</v>
      </c>
      <c r="R297" s="50" t="s">
        <v>1059</v>
      </c>
      <c r="S297" s="52">
        <v>2020</v>
      </c>
      <c r="T297" s="50" t="s">
        <v>1060</v>
      </c>
      <c r="U297" s="50" t="s">
        <v>263</v>
      </c>
      <c r="V297" s="50" t="s">
        <v>303</v>
      </c>
      <c r="W297" s="50" t="s">
        <v>351</v>
      </c>
      <c r="X297" s="52">
        <v>1</v>
      </c>
      <c r="Y297" s="52">
        <v>127548</v>
      </c>
      <c r="Z297" s="50" t="s">
        <v>266</v>
      </c>
      <c r="AA297" s="52">
        <v>1</v>
      </c>
      <c r="AB297" s="52">
        <v>0</v>
      </c>
      <c r="AC297" s="51">
        <v>44056</v>
      </c>
      <c r="AD297" s="51">
        <v>44057</v>
      </c>
      <c r="AE297" s="50" t="s">
        <v>670</v>
      </c>
    </row>
    <row r="298" spans="1:31" ht="17.25" customHeight="1">
      <c r="A298" s="57" t="str">
        <f t="shared" si="9"/>
        <v>MATERIAIS HOSPITALARES C/ RESTRICAO</v>
      </c>
      <c r="B298" s="69" t="str">
        <f>VLOOKUP(A298,'De Para'!$C$3:$D$195,2,0)</f>
        <v>FORNECEDORES</v>
      </c>
      <c r="C298" s="83">
        <f t="shared" si="8"/>
        <v>8</v>
      </c>
      <c r="D298" s="50" t="s">
        <v>258</v>
      </c>
      <c r="E298" s="50" t="s">
        <v>410</v>
      </c>
      <c r="F298" s="51">
        <v>44056</v>
      </c>
      <c r="G298" s="50" t="s">
        <v>278</v>
      </c>
      <c r="H298" s="52">
        <v>100</v>
      </c>
      <c r="I298" s="50" t="s">
        <v>675</v>
      </c>
      <c r="J298" s="50" t="s">
        <v>409</v>
      </c>
      <c r="K298" s="50" t="s">
        <v>410</v>
      </c>
      <c r="L298" s="50" t="s">
        <v>359</v>
      </c>
      <c r="M298" s="52">
        <v>158170</v>
      </c>
      <c r="N298" s="50" t="s">
        <v>360</v>
      </c>
      <c r="O298" s="50" t="s">
        <v>535</v>
      </c>
      <c r="P298" s="55">
        <v>-875</v>
      </c>
      <c r="Q298" s="52">
        <v>8</v>
      </c>
      <c r="R298" s="50" t="s">
        <v>607</v>
      </c>
      <c r="S298" s="52">
        <v>2020</v>
      </c>
      <c r="T298" s="50" t="s">
        <v>1061</v>
      </c>
      <c r="U298" s="50" t="s">
        <v>263</v>
      </c>
      <c r="V298" s="50" t="s">
        <v>303</v>
      </c>
      <c r="W298" s="50" t="s">
        <v>344</v>
      </c>
      <c r="X298" s="52">
        <v>1</v>
      </c>
      <c r="Y298" s="52">
        <v>127550</v>
      </c>
      <c r="Z298" s="50" t="s">
        <v>266</v>
      </c>
      <c r="AA298" s="52">
        <v>1</v>
      </c>
      <c r="AB298" s="52">
        <v>0</v>
      </c>
      <c r="AC298" s="51">
        <v>44056</v>
      </c>
      <c r="AD298" s="51">
        <v>44057</v>
      </c>
      <c r="AE298" s="50" t="s">
        <v>670</v>
      </c>
    </row>
    <row r="299" spans="1:31" ht="17.25" customHeight="1">
      <c r="A299" s="57" t="str">
        <f t="shared" si="9"/>
        <v>GASES HOSPITALARES</v>
      </c>
      <c r="B299" s="69" t="str">
        <f>VLOOKUP(A299,'De Para'!$C$3:$D$195,2,0)</f>
        <v>FORNECEDORES</v>
      </c>
      <c r="C299" s="83">
        <f t="shared" si="8"/>
        <v>8</v>
      </c>
      <c r="D299" s="50" t="s">
        <v>258</v>
      </c>
      <c r="E299" s="50" t="s">
        <v>410</v>
      </c>
      <c r="F299" s="51">
        <v>44056</v>
      </c>
      <c r="G299" s="50" t="s">
        <v>278</v>
      </c>
      <c r="H299" s="52">
        <v>100</v>
      </c>
      <c r="I299" s="50" t="s">
        <v>675</v>
      </c>
      <c r="J299" s="50" t="s">
        <v>409</v>
      </c>
      <c r="K299" s="50" t="s">
        <v>410</v>
      </c>
      <c r="L299" s="50" t="s">
        <v>464</v>
      </c>
      <c r="M299" s="52">
        <v>158171</v>
      </c>
      <c r="N299" s="50" t="s">
        <v>465</v>
      </c>
      <c r="O299" s="50" t="s">
        <v>1062</v>
      </c>
      <c r="P299" s="55">
        <v>-360</v>
      </c>
      <c r="Q299" s="52">
        <v>8</v>
      </c>
      <c r="R299" s="50" t="s">
        <v>1063</v>
      </c>
      <c r="S299" s="52">
        <v>2020</v>
      </c>
      <c r="T299" s="50" t="s">
        <v>1064</v>
      </c>
      <c r="U299" s="50" t="s">
        <v>263</v>
      </c>
      <c r="V299" s="50" t="s">
        <v>303</v>
      </c>
      <c r="W299" s="50" t="s">
        <v>466</v>
      </c>
      <c r="X299" s="52">
        <v>1</v>
      </c>
      <c r="Y299" s="52">
        <v>128059</v>
      </c>
      <c r="Z299" s="50" t="s">
        <v>266</v>
      </c>
      <c r="AA299" s="52">
        <v>1</v>
      </c>
      <c r="AB299" s="52">
        <v>0</v>
      </c>
      <c r="AC299" s="51">
        <v>44056</v>
      </c>
      <c r="AD299" s="51">
        <v>44057</v>
      </c>
      <c r="AE299" s="50" t="s">
        <v>670</v>
      </c>
    </row>
    <row r="300" spans="1:31" ht="17.25" customHeight="1">
      <c r="A300" s="57" t="str">
        <f t="shared" si="9"/>
        <v>GASES HOSPITALARES</v>
      </c>
      <c r="B300" s="69" t="str">
        <f>VLOOKUP(A300,'De Para'!$C$3:$D$195,2,0)</f>
        <v>FORNECEDORES</v>
      </c>
      <c r="C300" s="83">
        <f t="shared" si="8"/>
        <v>8</v>
      </c>
      <c r="D300" s="50" t="s">
        <v>258</v>
      </c>
      <c r="E300" s="50" t="s">
        <v>410</v>
      </c>
      <c r="F300" s="51">
        <v>44056</v>
      </c>
      <c r="G300" s="50" t="s">
        <v>278</v>
      </c>
      <c r="H300" s="52">
        <v>100</v>
      </c>
      <c r="I300" s="50" t="s">
        <v>675</v>
      </c>
      <c r="J300" s="50" t="s">
        <v>409</v>
      </c>
      <c r="K300" s="50" t="s">
        <v>410</v>
      </c>
      <c r="L300" s="50" t="s">
        <v>464</v>
      </c>
      <c r="M300" s="52">
        <v>158172</v>
      </c>
      <c r="N300" s="50" t="s">
        <v>465</v>
      </c>
      <c r="O300" s="50" t="s">
        <v>1062</v>
      </c>
      <c r="P300" s="55">
        <v>-420</v>
      </c>
      <c r="Q300" s="52">
        <v>8</v>
      </c>
      <c r="R300" s="50" t="s">
        <v>1065</v>
      </c>
      <c r="S300" s="52">
        <v>2020</v>
      </c>
      <c r="T300" s="50" t="s">
        <v>1066</v>
      </c>
      <c r="U300" s="50" t="s">
        <v>263</v>
      </c>
      <c r="V300" s="50" t="s">
        <v>303</v>
      </c>
      <c r="W300" s="50" t="s">
        <v>466</v>
      </c>
      <c r="X300" s="52">
        <v>1</v>
      </c>
      <c r="Y300" s="52">
        <v>128064</v>
      </c>
      <c r="Z300" s="50" t="s">
        <v>266</v>
      </c>
      <c r="AA300" s="52">
        <v>1</v>
      </c>
      <c r="AB300" s="52">
        <v>0</v>
      </c>
      <c r="AC300" s="51">
        <v>44056</v>
      </c>
      <c r="AD300" s="51">
        <v>44057</v>
      </c>
      <c r="AE300" s="50" t="s">
        <v>670</v>
      </c>
    </row>
    <row r="301" spans="1:31" ht="17.25" customHeight="1">
      <c r="A301" s="57" t="str">
        <f t="shared" si="9"/>
        <v>GASES HOSPITALARES</v>
      </c>
      <c r="B301" s="69" t="str">
        <f>VLOOKUP(A301,'De Para'!$C$3:$D$195,2,0)</f>
        <v>FORNECEDORES</v>
      </c>
      <c r="C301" s="83">
        <f t="shared" si="8"/>
        <v>8</v>
      </c>
      <c r="D301" s="50" t="s">
        <v>258</v>
      </c>
      <c r="E301" s="50" t="s">
        <v>410</v>
      </c>
      <c r="F301" s="51">
        <v>44056</v>
      </c>
      <c r="G301" s="50" t="s">
        <v>278</v>
      </c>
      <c r="H301" s="52">
        <v>100</v>
      </c>
      <c r="I301" s="50" t="s">
        <v>675</v>
      </c>
      <c r="J301" s="50" t="s">
        <v>409</v>
      </c>
      <c r="K301" s="50" t="s">
        <v>410</v>
      </c>
      <c r="L301" s="50" t="s">
        <v>464</v>
      </c>
      <c r="M301" s="52">
        <v>158173</v>
      </c>
      <c r="N301" s="50" t="s">
        <v>465</v>
      </c>
      <c r="O301" s="50" t="s">
        <v>1062</v>
      </c>
      <c r="P301" s="55">
        <v>-840</v>
      </c>
      <c r="Q301" s="52">
        <v>8</v>
      </c>
      <c r="R301" s="50" t="s">
        <v>1067</v>
      </c>
      <c r="S301" s="52">
        <v>2020</v>
      </c>
      <c r="T301" s="50" t="s">
        <v>1068</v>
      </c>
      <c r="U301" s="50" t="s">
        <v>263</v>
      </c>
      <c r="V301" s="50" t="s">
        <v>303</v>
      </c>
      <c r="W301" s="50" t="s">
        <v>466</v>
      </c>
      <c r="X301" s="52">
        <v>1</v>
      </c>
      <c r="Y301" s="52">
        <v>128068</v>
      </c>
      <c r="Z301" s="50" t="s">
        <v>266</v>
      </c>
      <c r="AA301" s="52">
        <v>1</v>
      </c>
      <c r="AB301" s="52">
        <v>0</v>
      </c>
      <c r="AC301" s="51">
        <v>44056</v>
      </c>
      <c r="AD301" s="51">
        <v>44057</v>
      </c>
      <c r="AE301" s="50" t="s">
        <v>670</v>
      </c>
    </row>
    <row r="302" spans="1:31" ht="17.25" customHeight="1">
      <c r="A302" s="57" t="str">
        <f t="shared" si="9"/>
        <v>SERVIÇO ADVOCATÍCIO</v>
      </c>
      <c r="B302" s="69" t="str">
        <f>VLOOKUP(A302,'De Para'!$C$3:$D$195,2,0)</f>
        <v>FORNECEDORES</v>
      </c>
      <c r="C302" s="83">
        <f t="shared" si="8"/>
        <v>8</v>
      </c>
      <c r="D302" s="50" t="s">
        <v>258</v>
      </c>
      <c r="E302" s="50" t="s">
        <v>410</v>
      </c>
      <c r="F302" s="51">
        <v>44056</v>
      </c>
      <c r="G302" s="50" t="s">
        <v>278</v>
      </c>
      <c r="H302" s="52">
        <v>100</v>
      </c>
      <c r="I302" s="86" t="s">
        <v>675</v>
      </c>
      <c r="J302" s="50" t="s">
        <v>409</v>
      </c>
      <c r="K302" s="50" t="s">
        <v>410</v>
      </c>
      <c r="L302" s="50" t="s">
        <v>433</v>
      </c>
      <c r="M302" s="52">
        <v>158174</v>
      </c>
      <c r="N302" s="50" t="s">
        <v>434</v>
      </c>
      <c r="O302" s="53" t="s">
        <v>1069</v>
      </c>
      <c r="P302" s="55">
        <v>-8500</v>
      </c>
      <c r="Q302" s="52">
        <v>8</v>
      </c>
      <c r="R302" s="50" t="s">
        <v>424</v>
      </c>
      <c r="S302" s="52">
        <v>2020</v>
      </c>
      <c r="T302" s="50" t="s">
        <v>1070</v>
      </c>
      <c r="U302" s="50" t="s">
        <v>263</v>
      </c>
      <c r="V302" s="50" t="s">
        <v>288</v>
      </c>
      <c r="W302" s="50" t="s">
        <v>325</v>
      </c>
      <c r="X302" s="52">
        <v>1</v>
      </c>
      <c r="Y302" s="52">
        <v>129355</v>
      </c>
      <c r="Z302" s="50" t="s">
        <v>266</v>
      </c>
      <c r="AA302" s="52">
        <v>1</v>
      </c>
      <c r="AB302" s="52">
        <v>0</v>
      </c>
      <c r="AC302" s="51">
        <v>44056</v>
      </c>
      <c r="AD302" s="51">
        <v>44057</v>
      </c>
      <c r="AE302" s="50" t="s">
        <v>670</v>
      </c>
    </row>
    <row r="303" spans="1:31" ht="17.25" customHeight="1">
      <c r="A303" s="57" t="str">
        <f t="shared" si="9"/>
        <v>TARIFAS BANCÁRIAS</v>
      </c>
      <c r="B303" s="69" t="str">
        <f>VLOOKUP(A303,'De Para'!$C$3:$D$195,2,0)</f>
        <v>PAGAMENTO DE IMPOSTOS E TAXAS</v>
      </c>
      <c r="C303" s="83">
        <f t="shared" si="8"/>
        <v>8</v>
      </c>
      <c r="D303" s="50" t="s">
        <v>258</v>
      </c>
      <c r="E303" s="50" t="s">
        <v>410</v>
      </c>
      <c r="F303" s="51">
        <v>44053</v>
      </c>
      <c r="G303" s="50" t="s">
        <v>378</v>
      </c>
      <c r="H303" s="52">
        <v>100</v>
      </c>
      <c r="I303" s="86" t="s">
        <v>675</v>
      </c>
      <c r="J303" s="50" t="s">
        <v>409</v>
      </c>
      <c r="K303" s="50" t="s">
        <v>410</v>
      </c>
      <c r="L303" s="50" t="s">
        <v>548</v>
      </c>
      <c r="M303" s="52">
        <v>158402</v>
      </c>
      <c r="N303" s="50" t="s">
        <v>549</v>
      </c>
      <c r="O303" s="50"/>
      <c r="P303" s="55">
        <v>-10.6</v>
      </c>
      <c r="Q303" s="52">
        <v>8</v>
      </c>
      <c r="R303" s="50" t="s">
        <v>275</v>
      </c>
      <c r="S303" s="52">
        <v>2020</v>
      </c>
      <c r="T303" s="50" t="s">
        <v>550</v>
      </c>
      <c r="U303" s="50" t="s">
        <v>263</v>
      </c>
      <c r="V303" s="50" t="s">
        <v>276</v>
      </c>
      <c r="W303" s="50" t="s">
        <v>429</v>
      </c>
      <c r="X303" s="52">
        <v>1</v>
      </c>
      <c r="Y303" s="52"/>
      <c r="Z303" s="50" t="s">
        <v>266</v>
      </c>
      <c r="AA303" s="52">
        <v>1</v>
      </c>
      <c r="AB303" s="52">
        <v>1</v>
      </c>
      <c r="AC303" s="51">
        <v>44053</v>
      </c>
      <c r="AD303" s="51">
        <v>44057</v>
      </c>
      <c r="AE303" s="50" t="s">
        <v>670</v>
      </c>
    </row>
    <row r="304" spans="1:31" ht="17.25" customHeight="1">
      <c r="A304" s="57" t="str">
        <f t="shared" si="9"/>
        <v>APLICAÇÃO / RESGATE DE APLICAÇÃO</v>
      </c>
      <c r="B304" s="69" t="str">
        <f>VLOOKUP(A304,'De Para'!$C$3:$D$195,2,0)</f>
        <v>RECEBÍVEIS NAO CORRENTES</v>
      </c>
      <c r="C304" s="83">
        <f t="shared" si="8"/>
        <v>8</v>
      </c>
      <c r="D304" s="50" t="s">
        <v>258</v>
      </c>
      <c r="E304" s="50" t="s">
        <v>410</v>
      </c>
      <c r="F304" s="51">
        <v>44053</v>
      </c>
      <c r="G304" s="50" t="s">
        <v>259</v>
      </c>
      <c r="H304" s="52">
        <v>100</v>
      </c>
      <c r="I304" s="86" t="s">
        <v>690</v>
      </c>
      <c r="J304" s="50" t="s">
        <v>409</v>
      </c>
      <c r="K304" s="50" t="s">
        <v>410</v>
      </c>
      <c r="L304" s="50" t="s">
        <v>260</v>
      </c>
      <c r="M304" s="52">
        <v>158403</v>
      </c>
      <c r="N304" s="50" t="s">
        <v>261</v>
      </c>
      <c r="O304" s="50"/>
      <c r="P304" s="55">
        <v>-15205.57</v>
      </c>
      <c r="Q304" s="52">
        <v>8</v>
      </c>
      <c r="R304" s="50" t="s">
        <v>262</v>
      </c>
      <c r="S304" s="52">
        <v>2020</v>
      </c>
      <c r="T304" s="50" t="s">
        <v>271</v>
      </c>
      <c r="U304" s="50" t="s">
        <v>263</v>
      </c>
      <c r="V304" s="50" t="s">
        <v>264</v>
      </c>
      <c r="W304" s="50" t="s">
        <v>265</v>
      </c>
      <c r="X304" s="52">
        <v>1</v>
      </c>
      <c r="Y304" s="52"/>
      <c r="Z304" s="50" t="s">
        <v>266</v>
      </c>
      <c r="AA304" s="52">
        <v>1</v>
      </c>
      <c r="AB304" s="52">
        <v>1</v>
      </c>
      <c r="AC304" s="51">
        <v>44053</v>
      </c>
      <c r="AD304" s="51">
        <v>44057</v>
      </c>
      <c r="AE304" s="50" t="s">
        <v>671</v>
      </c>
    </row>
    <row r="305" spans="1:31" ht="17.25" customHeight="1">
      <c r="A305" s="57" t="str">
        <f t="shared" si="9"/>
        <v>APLICAÇÃO / RESGATE DE APLICAÇÃO</v>
      </c>
      <c r="B305" s="69" t="str">
        <f>VLOOKUP(A305,'De Para'!$C$3:$D$195,2,0)</f>
        <v>RECEBÍVEIS NAO CORRENTES</v>
      </c>
      <c r="C305" s="83">
        <f t="shared" si="8"/>
        <v>8</v>
      </c>
      <c r="D305" s="50" t="s">
        <v>258</v>
      </c>
      <c r="E305" s="50" t="s">
        <v>410</v>
      </c>
      <c r="F305" s="51">
        <v>44053</v>
      </c>
      <c r="G305" s="50" t="s">
        <v>624</v>
      </c>
      <c r="H305" s="52">
        <v>100</v>
      </c>
      <c r="I305" s="86" t="s">
        <v>675</v>
      </c>
      <c r="J305" s="50" t="s">
        <v>409</v>
      </c>
      <c r="K305" s="50" t="s">
        <v>410</v>
      </c>
      <c r="L305" s="50" t="s">
        <v>260</v>
      </c>
      <c r="M305" s="52">
        <v>158404</v>
      </c>
      <c r="N305" s="50" t="s">
        <v>261</v>
      </c>
      <c r="O305" s="50"/>
      <c r="P305" s="55">
        <v>15205.57</v>
      </c>
      <c r="Q305" s="52">
        <v>8</v>
      </c>
      <c r="R305" s="50" t="s">
        <v>262</v>
      </c>
      <c r="S305" s="52">
        <v>2020</v>
      </c>
      <c r="T305" s="50" t="s">
        <v>271</v>
      </c>
      <c r="U305" s="50" t="s">
        <v>263</v>
      </c>
      <c r="V305" s="50" t="s">
        <v>264</v>
      </c>
      <c r="W305" s="50" t="s">
        <v>265</v>
      </c>
      <c r="X305" s="52">
        <v>1</v>
      </c>
      <c r="Y305" s="52"/>
      <c r="Z305" s="50" t="s">
        <v>266</v>
      </c>
      <c r="AA305" s="52">
        <v>1</v>
      </c>
      <c r="AB305" s="52">
        <v>0</v>
      </c>
      <c r="AC305" s="51">
        <v>44053</v>
      </c>
      <c r="AD305" s="51">
        <v>44057</v>
      </c>
      <c r="AE305" s="50" t="s">
        <v>670</v>
      </c>
    </row>
    <row r="306" spans="1:31" ht="17.25" customHeight="1">
      <c r="A306" s="57" t="str">
        <f t="shared" si="9"/>
        <v>RENDIMENTO SOBRE APLICAÇÃO FINANCEIRA</v>
      </c>
      <c r="B306" s="69" t="str">
        <f>VLOOKUP(A306,'De Para'!$C$3:$D$195,2,0)</f>
        <v>JUROS POR APLICAÇÕES</v>
      </c>
      <c r="C306" s="83">
        <f t="shared" si="8"/>
        <v>8</v>
      </c>
      <c r="D306" s="50" t="s">
        <v>258</v>
      </c>
      <c r="E306" s="50" t="s">
        <v>410</v>
      </c>
      <c r="F306" s="51">
        <v>44053</v>
      </c>
      <c r="G306" s="50" t="s">
        <v>621</v>
      </c>
      <c r="H306" s="52">
        <v>100</v>
      </c>
      <c r="I306" s="86" t="s">
        <v>675</v>
      </c>
      <c r="J306" s="50" t="s">
        <v>409</v>
      </c>
      <c r="K306" s="50" t="s">
        <v>410</v>
      </c>
      <c r="L306" s="50" t="s">
        <v>497</v>
      </c>
      <c r="M306" s="52">
        <v>158405</v>
      </c>
      <c r="N306" s="50" t="s">
        <v>498</v>
      </c>
      <c r="O306" s="53"/>
      <c r="P306" s="55">
        <v>4.74</v>
      </c>
      <c r="Q306" s="52">
        <v>8</v>
      </c>
      <c r="R306" s="50" t="s">
        <v>620</v>
      </c>
      <c r="S306" s="52">
        <v>2020</v>
      </c>
      <c r="T306" s="50" t="s">
        <v>623</v>
      </c>
      <c r="U306" s="50" t="s">
        <v>263</v>
      </c>
      <c r="V306" s="50" t="s">
        <v>276</v>
      </c>
      <c r="W306" s="50" t="s">
        <v>500</v>
      </c>
      <c r="X306" s="52">
        <v>1</v>
      </c>
      <c r="Y306" s="52"/>
      <c r="Z306" s="50" t="s">
        <v>266</v>
      </c>
      <c r="AA306" s="52">
        <v>1</v>
      </c>
      <c r="AB306" s="52">
        <v>1</v>
      </c>
      <c r="AC306" s="51">
        <v>44053</v>
      </c>
      <c r="AD306" s="51">
        <v>44057</v>
      </c>
      <c r="AE306" s="50" t="s">
        <v>670</v>
      </c>
    </row>
    <row r="307" spans="1:31" ht="17.25" customHeight="1">
      <c r="A307" s="57" t="str">
        <f t="shared" si="9"/>
        <v>TARIFAS BANCÁRIAS</v>
      </c>
      <c r="B307" s="69" t="str">
        <f>VLOOKUP(A307,'De Para'!$C$3:$D$195,2,0)</f>
        <v>PAGAMENTO DE IMPOSTOS E TAXAS</v>
      </c>
      <c r="C307" s="83">
        <f t="shared" si="8"/>
        <v>8</v>
      </c>
      <c r="D307" s="50" t="s">
        <v>258</v>
      </c>
      <c r="E307" s="50" t="s">
        <v>410</v>
      </c>
      <c r="F307" s="51">
        <v>44054</v>
      </c>
      <c r="G307" s="50" t="s">
        <v>378</v>
      </c>
      <c r="H307" s="52">
        <v>100</v>
      </c>
      <c r="I307" s="86" t="s">
        <v>675</v>
      </c>
      <c r="J307" s="50" t="s">
        <v>409</v>
      </c>
      <c r="K307" s="50" t="s">
        <v>410</v>
      </c>
      <c r="L307" s="50" t="s">
        <v>548</v>
      </c>
      <c r="M307" s="52">
        <v>158408</v>
      </c>
      <c r="N307" s="50" t="s">
        <v>549</v>
      </c>
      <c r="O307" s="50"/>
      <c r="P307" s="55">
        <v>-5.3</v>
      </c>
      <c r="Q307" s="52">
        <v>8</v>
      </c>
      <c r="R307" s="50" t="s">
        <v>275</v>
      </c>
      <c r="S307" s="52">
        <v>2020</v>
      </c>
      <c r="T307" s="50" t="s">
        <v>566</v>
      </c>
      <c r="U307" s="50" t="s">
        <v>263</v>
      </c>
      <c r="V307" s="50" t="s">
        <v>276</v>
      </c>
      <c r="W307" s="50" t="s">
        <v>429</v>
      </c>
      <c r="X307" s="52">
        <v>1</v>
      </c>
      <c r="Y307" s="52"/>
      <c r="Z307" s="50" t="s">
        <v>266</v>
      </c>
      <c r="AA307" s="52">
        <v>1</v>
      </c>
      <c r="AB307" s="52">
        <v>1</v>
      </c>
      <c r="AC307" s="51">
        <v>44054</v>
      </c>
      <c r="AD307" s="51">
        <v>44057</v>
      </c>
      <c r="AE307" s="50" t="s">
        <v>670</v>
      </c>
    </row>
    <row r="308" spans="1:31" ht="17.25" customHeight="1">
      <c r="A308" s="57" t="str">
        <f t="shared" si="9"/>
        <v>APLICAÇÃO / RESGATE DE APLICAÇÃO</v>
      </c>
      <c r="B308" s="69" t="str">
        <f>VLOOKUP(A308,'De Para'!$C$3:$D$195,2,0)</f>
        <v>RECEBÍVEIS NAO CORRENTES</v>
      </c>
      <c r="C308" s="83">
        <f t="shared" si="8"/>
        <v>8</v>
      </c>
      <c r="D308" s="50" t="s">
        <v>258</v>
      </c>
      <c r="E308" s="50" t="s">
        <v>410</v>
      </c>
      <c r="F308" s="51">
        <v>44054</v>
      </c>
      <c r="G308" s="50" t="s">
        <v>259</v>
      </c>
      <c r="H308" s="52">
        <v>100</v>
      </c>
      <c r="I308" s="86" t="s">
        <v>690</v>
      </c>
      <c r="J308" s="50" t="s">
        <v>409</v>
      </c>
      <c r="K308" s="50" t="s">
        <v>410</v>
      </c>
      <c r="L308" s="50" t="s">
        <v>260</v>
      </c>
      <c r="M308" s="52">
        <v>158409</v>
      </c>
      <c r="N308" s="50" t="s">
        <v>261</v>
      </c>
      <c r="O308" s="50"/>
      <c r="P308" s="55">
        <v>-1104.95</v>
      </c>
      <c r="Q308" s="52">
        <v>8</v>
      </c>
      <c r="R308" s="50" t="s">
        <v>262</v>
      </c>
      <c r="S308" s="52">
        <v>2020</v>
      </c>
      <c r="T308" s="50" t="s">
        <v>271</v>
      </c>
      <c r="U308" s="50" t="s">
        <v>263</v>
      </c>
      <c r="V308" s="50" t="s">
        <v>264</v>
      </c>
      <c r="W308" s="50" t="s">
        <v>265</v>
      </c>
      <c r="X308" s="52">
        <v>1</v>
      </c>
      <c r="Y308" s="52"/>
      <c r="Z308" s="50" t="s">
        <v>266</v>
      </c>
      <c r="AA308" s="52">
        <v>1</v>
      </c>
      <c r="AB308" s="52">
        <v>1</v>
      </c>
      <c r="AC308" s="51">
        <v>44054</v>
      </c>
      <c r="AD308" s="51">
        <v>44057</v>
      </c>
      <c r="AE308" s="50" t="s">
        <v>671</v>
      </c>
    </row>
    <row r="309" spans="1:31" ht="17.25" customHeight="1">
      <c r="A309" s="57" t="str">
        <f t="shared" si="9"/>
        <v>APLICAÇÃO / RESGATE DE APLICAÇÃO</v>
      </c>
      <c r="B309" s="69" t="str">
        <f>VLOOKUP(A309,'De Para'!$C$3:$D$195,2,0)</f>
        <v>RECEBÍVEIS NAO CORRENTES</v>
      </c>
      <c r="C309" s="83">
        <f t="shared" si="8"/>
        <v>8</v>
      </c>
      <c r="D309" s="50" t="s">
        <v>258</v>
      </c>
      <c r="E309" s="50" t="s">
        <v>410</v>
      </c>
      <c r="F309" s="51">
        <v>44054</v>
      </c>
      <c r="G309" s="50" t="s">
        <v>624</v>
      </c>
      <c r="H309" s="52">
        <v>100</v>
      </c>
      <c r="I309" s="86" t="s">
        <v>675</v>
      </c>
      <c r="J309" s="50" t="s">
        <v>409</v>
      </c>
      <c r="K309" s="50" t="s">
        <v>410</v>
      </c>
      <c r="L309" s="50" t="s">
        <v>260</v>
      </c>
      <c r="M309" s="52">
        <v>158410</v>
      </c>
      <c r="N309" s="50" t="s">
        <v>261</v>
      </c>
      <c r="O309" s="50"/>
      <c r="P309" s="55">
        <v>1104.95</v>
      </c>
      <c r="Q309" s="52">
        <v>8</v>
      </c>
      <c r="R309" s="50" t="s">
        <v>262</v>
      </c>
      <c r="S309" s="52">
        <v>2020</v>
      </c>
      <c r="T309" s="50" t="s">
        <v>271</v>
      </c>
      <c r="U309" s="50" t="s">
        <v>263</v>
      </c>
      <c r="V309" s="50" t="s">
        <v>264</v>
      </c>
      <c r="W309" s="50" t="s">
        <v>265</v>
      </c>
      <c r="X309" s="52">
        <v>1</v>
      </c>
      <c r="Y309" s="52"/>
      <c r="Z309" s="50" t="s">
        <v>266</v>
      </c>
      <c r="AA309" s="52">
        <v>1</v>
      </c>
      <c r="AB309" s="52">
        <v>0</v>
      </c>
      <c r="AC309" s="51">
        <v>44054</v>
      </c>
      <c r="AD309" s="51">
        <v>44057</v>
      </c>
      <c r="AE309" s="50" t="s">
        <v>670</v>
      </c>
    </row>
    <row r="310" spans="1:31" ht="17.25" customHeight="1">
      <c r="A310" s="57" t="str">
        <f t="shared" si="9"/>
        <v>RENDIMENTO SOBRE APLICAÇÃO FINANCEIRA</v>
      </c>
      <c r="B310" s="69" t="str">
        <f>VLOOKUP(A310,'De Para'!$C$3:$D$195,2,0)</f>
        <v>JUROS POR APLICAÇÕES</v>
      </c>
      <c r="C310" s="83">
        <f t="shared" si="8"/>
        <v>8</v>
      </c>
      <c r="D310" s="50" t="s">
        <v>258</v>
      </c>
      <c r="E310" s="50" t="s">
        <v>410</v>
      </c>
      <c r="F310" s="51">
        <v>44054</v>
      </c>
      <c r="G310" s="50" t="s">
        <v>621</v>
      </c>
      <c r="H310" s="52">
        <v>100</v>
      </c>
      <c r="I310" s="86" t="s">
        <v>675</v>
      </c>
      <c r="J310" s="50" t="s">
        <v>409</v>
      </c>
      <c r="K310" s="50" t="s">
        <v>410</v>
      </c>
      <c r="L310" s="50" t="s">
        <v>497</v>
      </c>
      <c r="M310" s="52">
        <v>158411</v>
      </c>
      <c r="N310" s="50" t="s">
        <v>498</v>
      </c>
      <c r="O310" s="50"/>
      <c r="P310" s="55">
        <v>0.35</v>
      </c>
      <c r="Q310" s="52">
        <v>8</v>
      </c>
      <c r="R310" s="50" t="s">
        <v>620</v>
      </c>
      <c r="S310" s="52">
        <v>2020</v>
      </c>
      <c r="T310" s="50" t="s">
        <v>623</v>
      </c>
      <c r="U310" s="50" t="s">
        <v>263</v>
      </c>
      <c r="V310" s="50" t="s">
        <v>276</v>
      </c>
      <c r="W310" s="50" t="s">
        <v>500</v>
      </c>
      <c r="X310" s="52">
        <v>1</v>
      </c>
      <c r="Y310" s="52"/>
      <c r="Z310" s="50" t="s">
        <v>266</v>
      </c>
      <c r="AA310" s="52">
        <v>1</v>
      </c>
      <c r="AB310" s="52">
        <v>1</v>
      </c>
      <c r="AC310" s="51">
        <v>44054</v>
      </c>
      <c r="AD310" s="51">
        <v>44057</v>
      </c>
      <c r="AE310" s="50" t="s">
        <v>670</v>
      </c>
    </row>
    <row r="311" spans="1:31" ht="17.25" customHeight="1">
      <c r="A311" s="57" t="str">
        <f t="shared" si="9"/>
        <v>TARIFAS BANCÁRIAS</v>
      </c>
      <c r="B311" s="69" t="str">
        <f>VLOOKUP(A311,'De Para'!$C$3:$D$195,2,0)</f>
        <v>PAGAMENTO DE IMPOSTOS E TAXAS</v>
      </c>
      <c r="C311" s="83">
        <f t="shared" si="8"/>
        <v>8</v>
      </c>
      <c r="D311" s="50" t="s">
        <v>258</v>
      </c>
      <c r="E311" s="50" t="s">
        <v>410</v>
      </c>
      <c r="F311" s="51">
        <v>44055</v>
      </c>
      <c r="G311" s="50" t="s">
        <v>378</v>
      </c>
      <c r="H311" s="52">
        <v>100</v>
      </c>
      <c r="I311" s="86" t="s">
        <v>675</v>
      </c>
      <c r="J311" s="50" t="s">
        <v>409</v>
      </c>
      <c r="K311" s="50" t="s">
        <v>410</v>
      </c>
      <c r="L311" s="50" t="s">
        <v>548</v>
      </c>
      <c r="M311" s="52">
        <v>158412</v>
      </c>
      <c r="N311" s="50" t="s">
        <v>549</v>
      </c>
      <c r="O311" s="53"/>
      <c r="P311" s="55">
        <v>-9.35</v>
      </c>
      <c r="Q311" s="52">
        <v>8</v>
      </c>
      <c r="R311" s="50" t="s">
        <v>275</v>
      </c>
      <c r="S311" s="52">
        <v>2020</v>
      </c>
      <c r="T311" s="50" t="s">
        <v>550</v>
      </c>
      <c r="U311" s="50" t="s">
        <v>263</v>
      </c>
      <c r="V311" s="50" t="s">
        <v>276</v>
      </c>
      <c r="W311" s="50" t="s">
        <v>429</v>
      </c>
      <c r="X311" s="52">
        <v>1</v>
      </c>
      <c r="Y311" s="52"/>
      <c r="Z311" s="50" t="s">
        <v>266</v>
      </c>
      <c r="AA311" s="52">
        <v>1</v>
      </c>
      <c r="AB311" s="52">
        <v>1</v>
      </c>
      <c r="AC311" s="51">
        <v>44055</v>
      </c>
      <c r="AD311" s="51">
        <v>44057</v>
      </c>
      <c r="AE311" s="50" t="s">
        <v>670</v>
      </c>
    </row>
    <row r="312" spans="1:31" ht="17.25" customHeight="1">
      <c r="A312" s="57" t="str">
        <f t="shared" si="9"/>
        <v>RENDIMENTO SOBRE APLICAÇÃO FINANCEIRA</v>
      </c>
      <c r="B312" s="69" t="str">
        <f>VLOOKUP(A312,'De Para'!$C$3:$D$195,2,0)</f>
        <v>JUROS POR APLICAÇÕES</v>
      </c>
      <c r="C312" s="83">
        <f t="shared" si="8"/>
        <v>8</v>
      </c>
      <c r="D312" s="50" t="s">
        <v>258</v>
      </c>
      <c r="E312" s="50" t="s">
        <v>410</v>
      </c>
      <c r="F312" s="51">
        <v>44055</v>
      </c>
      <c r="G312" s="50" t="s">
        <v>621</v>
      </c>
      <c r="H312" s="52">
        <v>100</v>
      </c>
      <c r="I312" s="86" t="s">
        <v>675</v>
      </c>
      <c r="J312" s="50" t="s">
        <v>409</v>
      </c>
      <c r="K312" s="50" t="s">
        <v>410</v>
      </c>
      <c r="L312" s="50" t="s">
        <v>497</v>
      </c>
      <c r="M312" s="52">
        <v>158415</v>
      </c>
      <c r="N312" s="50" t="s">
        <v>498</v>
      </c>
      <c r="O312" s="50"/>
      <c r="P312" s="55">
        <v>0.59</v>
      </c>
      <c r="Q312" s="52">
        <v>8</v>
      </c>
      <c r="R312" s="50" t="s">
        <v>620</v>
      </c>
      <c r="S312" s="52">
        <v>2020</v>
      </c>
      <c r="T312" s="50" t="s">
        <v>623</v>
      </c>
      <c r="U312" s="50" t="s">
        <v>263</v>
      </c>
      <c r="V312" s="50" t="s">
        <v>276</v>
      </c>
      <c r="W312" s="50" t="s">
        <v>500</v>
      </c>
      <c r="X312" s="52">
        <v>1</v>
      </c>
      <c r="Y312" s="52"/>
      <c r="Z312" s="50" t="s">
        <v>266</v>
      </c>
      <c r="AA312" s="52">
        <v>1</v>
      </c>
      <c r="AB312" s="52">
        <v>1</v>
      </c>
      <c r="AC312" s="51">
        <v>44055</v>
      </c>
      <c r="AD312" s="51">
        <v>44057</v>
      </c>
      <c r="AE312" s="50" t="s">
        <v>670</v>
      </c>
    </row>
    <row r="313" spans="1:31" ht="17.25" customHeight="1">
      <c r="A313" s="57" t="str">
        <f t="shared" si="9"/>
        <v>APLICAÇÃO / RESGATE DE APLICAÇÃO</v>
      </c>
      <c r="B313" s="69" t="str">
        <f>VLOOKUP(A313,'De Para'!$C$3:$D$195,2,0)</f>
        <v>RECEBÍVEIS NAO CORRENTES</v>
      </c>
      <c r="C313" s="83">
        <f t="shared" si="8"/>
        <v>8</v>
      </c>
      <c r="D313" s="50" t="s">
        <v>258</v>
      </c>
      <c r="E313" s="50" t="s">
        <v>410</v>
      </c>
      <c r="F313" s="51">
        <v>44055</v>
      </c>
      <c r="G313" s="50" t="s">
        <v>259</v>
      </c>
      <c r="H313" s="52">
        <v>100</v>
      </c>
      <c r="I313" s="86" t="s">
        <v>690</v>
      </c>
      <c r="J313" s="50" t="s">
        <v>409</v>
      </c>
      <c r="K313" s="50" t="s">
        <v>410</v>
      </c>
      <c r="L313" s="50" t="s">
        <v>260</v>
      </c>
      <c r="M313" s="52">
        <v>158416</v>
      </c>
      <c r="N313" s="50" t="s">
        <v>261</v>
      </c>
      <c r="O313" s="50"/>
      <c r="P313" s="55">
        <v>-1798.98</v>
      </c>
      <c r="Q313" s="52">
        <v>8</v>
      </c>
      <c r="R313" s="50" t="s">
        <v>262</v>
      </c>
      <c r="S313" s="52">
        <v>2020</v>
      </c>
      <c r="T313" s="50" t="s">
        <v>271</v>
      </c>
      <c r="U313" s="50" t="s">
        <v>263</v>
      </c>
      <c r="V313" s="50" t="s">
        <v>264</v>
      </c>
      <c r="W313" s="50" t="s">
        <v>265</v>
      </c>
      <c r="X313" s="52">
        <v>1</v>
      </c>
      <c r="Y313" s="52"/>
      <c r="Z313" s="50" t="s">
        <v>266</v>
      </c>
      <c r="AA313" s="52">
        <v>1</v>
      </c>
      <c r="AB313" s="52">
        <v>1</v>
      </c>
      <c r="AC313" s="51">
        <v>44055</v>
      </c>
      <c r="AD313" s="51">
        <v>44057</v>
      </c>
      <c r="AE313" s="50" t="s">
        <v>671</v>
      </c>
    </row>
    <row r="314" spans="1:31" ht="17.25" customHeight="1">
      <c r="A314" s="57" t="str">
        <f t="shared" si="9"/>
        <v>APLICAÇÃO / RESGATE DE APLICAÇÃO</v>
      </c>
      <c r="B314" s="69" t="str">
        <f>VLOOKUP(A314,'De Para'!$C$3:$D$195,2,0)</f>
        <v>RECEBÍVEIS NAO CORRENTES</v>
      </c>
      <c r="C314" s="83">
        <f t="shared" si="8"/>
        <v>8</v>
      </c>
      <c r="D314" s="50" t="s">
        <v>258</v>
      </c>
      <c r="E314" s="50" t="s">
        <v>410</v>
      </c>
      <c r="F314" s="51">
        <v>44055</v>
      </c>
      <c r="G314" s="50" t="s">
        <v>624</v>
      </c>
      <c r="H314" s="52">
        <v>100</v>
      </c>
      <c r="I314" s="86" t="s">
        <v>675</v>
      </c>
      <c r="J314" s="50" t="s">
        <v>409</v>
      </c>
      <c r="K314" s="50" t="s">
        <v>410</v>
      </c>
      <c r="L314" s="50" t="s">
        <v>260</v>
      </c>
      <c r="M314" s="52">
        <v>158417</v>
      </c>
      <c r="N314" s="50" t="s">
        <v>261</v>
      </c>
      <c r="O314" s="50"/>
      <c r="P314" s="55">
        <v>1798.98</v>
      </c>
      <c r="Q314" s="52">
        <v>8</v>
      </c>
      <c r="R314" s="50" t="s">
        <v>262</v>
      </c>
      <c r="S314" s="52">
        <v>2020</v>
      </c>
      <c r="T314" s="50" t="s">
        <v>271</v>
      </c>
      <c r="U314" s="50" t="s">
        <v>263</v>
      </c>
      <c r="V314" s="50" t="s">
        <v>264</v>
      </c>
      <c r="W314" s="50" t="s">
        <v>265</v>
      </c>
      <c r="X314" s="52">
        <v>1</v>
      </c>
      <c r="Y314" s="52"/>
      <c r="Z314" s="50" t="s">
        <v>266</v>
      </c>
      <c r="AA314" s="52">
        <v>1</v>
      </c>
      <c r="AB314" s="52">
        <v>0</v>
      </c>
      <c r="AC314" s="51">
        <v>44055</v>
      </c>
      <c r="AD314" s="51">
        <v>44057</v>
      </c>
      <c r="AE314" s="50" t="s">
        <v>670</v>
      </c>
    </row>
    <row r="315" spans="1:31" ht="17.25" customHeight="1">
      <c r="A315" s="57" t="str">
        <f t="shared" si="9"/>
        <v>TARIFAS BANCÁRIAS</v>
      </c>
      <c r="B315" s="69" t="str">
        <f>VLOOKUP(A315,'De Para'!$C$3:$D$195,2,0)</f>
        <v>PAGAMENTO DE IMPOSTOS E TAXAS</v>
      </c>
      <c r="C315" s="83">
        <f t="shared" si="8"/>
        <v>8</v>
      </c>
      <c r="D315" s="50" t="s">
        <v>258</v>
      </c>
      <c r="E315" s="50" t="s">
        <v>410</v>
      </c>
      <c r="F315" s="51">
        <v>44056</v>
      </c>
      <c r="G315" s="50" t="s">
        <v>378</v>
      </c>
      <c r="H315" s="52">
        <v>100</v>
      </c>
      <c r="I315" s="86" t="s">
        <v>675</v>
      </c>
      <c r="J315" s="50" t="s">
        <v>409</v>
      </c>
      <c r="K315" s="50" t="s">
        <v>410</v>
      </c>
      <c r="L315" s="50" t="s">
        <v>548</v>
      </c>
      <c r="M315" s="52">
        <v>158418</v>
      </c>
      <c r="N315" s="50" t="s">
        <v>549</v>
      </c>
      <c r="O315" s="50"/>
      <c r="P315" s="55">
        <v>-26.5</v>
      </c>
      <c r="Q315" s="52">
        <v>8</v>
      </c>
      <c r="R315" s="50" t="s">
        <v>275</v>
      </c>
      <c r="S315" s="52">
        <v>2020</v>
      </c>
      <c r="T315" s="50" t="s">
        <v>550</v>
      </c>
      <c r="U315" s="50" t="s">
        <v>263</v>
      </c>
      <c r="V315" s="50" t="s">
        <v>276</v>
      </c>
      <c r="W315" s="50" t="s">
        <v>429</v>
      </c>
      <c r="X315" s="52">
        <v>1</v>
      </c>
      <c r="Y315" s="52"/>
      <c r="Z315" s="50" t="s">
        <v>266</v>
      </c>
      <c r="AA315" s="52">
        <v>1</v>
      </c>
      <c r="AB315" s="52">
        <v>1</v>
      </c>
      <c r="AC315" s="51">
        <v>44056</v>
      </c>
      <c r="AD315" s="51">
        <v>44057</v>
      </c>
      <c r="AE315" s="50" t="s">
        <v>670</v>
      </c>
    </row>
    <row r="316" spans="1:31" ht="17.25" customHeight="1">
      <c r="A316" s="57" t="str">
        <f t="shared" si="9"/>
        <v>RENDIMENTO SOBRE APLICAÇÃO FINANCEIRA</v>
      </c>
      <c r="B316" s="69" t="str">
        <f>VLOOKUP(A316,'De Para'!$C$3:$D$195,2,0)</f>
        <v>JUROS POR APLICAÇÕES</v>
      </c>
      <c r="C316" s="83">
        <f t="shared" si="8"/>
        <v>8</v>
      </c>
      <c r="D316" s="50" t="s">
        <v>258</v>
      </c>
      <c r="E316" s="50" t="s">
        <v>410</v>
      </c>
      <c r="F316" s="51">
        <v>44056</v>
      </c>
      <c r="G316" s="50" t="s">
        <v>621</v>
      </c>
      <c r="H316" s="52">
        <v>100</v>
      </c>
      <c r="I316" s="86" t="s">
        <v>675</v>
      </c>
      <c r="J316" s="50" t="s">
        <v>409</v>
      </c>
      <c r="K316" s="50" t="s">
        <v>410</v>
      </c>
      <c r="L316" s="50" t="s">
        <v>497</v>
      </c>
      <c r="M316" s="52">
        <v>158419</v>
      </c>
      <c r="N316" s="50" t="s">
        <v>498</v>
      </c>
      <c r="O316" s="50"/>
      <c r="P316" s="55">
        <v>6.48</v>
      </c>
      <c r="Q316" s="52">
        <v>8</v>
      </c>
      <c r="R316" s="50" t="s">
        <v>620</v>
      </c>
      <c r="S316" s="52">
        <v>2020</v>
      </c>
      <c r="T316" s="50" t="s">
        <v>623</v>
      </c>
      <c r="U316" s="50" t="s">
        <v>263</v>
      </c>
      <c r="V316" s="50" t="s">
        <v>276</v>
      </c>
      <c r="W316" s="50" t="s">
        <v>500</v>
      </c>
      <c r="X316" s="52">
        <v>1</v>
      </c>
      <c r="Y316" s="52"/>
      <c r="Z316" s="50" t="s">
        <v>266</v>
      </c>
      <c r="AA316" s="52">
        <v>1</v>
      </c>
      <c r="AB316" s="52">
        <v>1</v>
      </c>
      <c r="AC316" s="51">
        <v>44056</v>
      </c>
      <c r="AD316" s="51">
        <v>44057</v>
      </c>
      <c r="AE316" s="50" t="s">
        <v>670</v>
      </c>
    </row>
    <row r="317" spans="1:31" ht="17.25" customHeight="1">
      <c r="A317" s="57" t="str">
        <f t="shared" si="9"/>
        <v>APLICAÇÃO / RESGATE DE APLICAÇÃO</v>
      </c>
      <c r="B317" s="69" t="str">
        <f>VLOOKUP(A317,'De Para'!$C$3:$D$195,2,0)</f>
        <v>RECEBÍVEIS NAO CORRENTES</v>
      </c>
      <c r="C317" s="83">
        <f t="shared" si="8"/>
        <v>8</v>
      </c>
      <c r="D317" s="50" t="s">
        <v>258</v>
      </c>
      <c r="E317" s="50" t="s">
        <v>410</v>
      </c>
      <c r="F317" s="51">
        <v>44056</v>
      </c>
      <c r="G317" s="50" t="s">
        <v>259</v>
      </c>
      <c r="H317" s="52">
        <v>100</v>
      </c>
      <c r="I317" s="86" t="s">
        <v>690</v>
      </c>
      <c r="J317" s="50" t="s">
        <v>409</v>
      </c>
      <c r="K317" s="50" t="s">
        <v>410</v>
      </c>
      <c r="L317" s="50" t="s">
        <v>260</v>
      </c>
      <c r="M317" s="52">
        <v>158420</v>
      </c>
      <c r="N317" s="50" t="s">
        <v>261</v>
      </c>
      <c r="O317" s="50"/>
      <c r="P317" s="55">
        <v>-19195.669999999998</v>
      </c>
      <c r="Q317" s="52">
        <v>8</v>
      </c>
      <c r="R317" s="50" t="s">
        <v>262</v>
      </c>
      <c r="S317" s="52">
        <v>2020</v>
      </c>
      <c r="T317" s="50" t="s">
        <v>271</v>
      </c>
      <c r="U317" s="50" t="s">
        <v>263</v>
      </c>
      <c r="V317" s="50" t="s">
        <v>264</v>
      </c>
      <c r="W317" s="50" t="s">
        <v>265</v>
      </c>
      <c r="X317" s="52">
        <v>1</v>
      </c>
      <c r="Y317" s="52"/>
      <c r="Z317" s="50" t="s">
        <v>266</v>
      </c>
      <c r="AA317" s="52">
        <v>1</v>
      </c>
      <c r="AB317" s="52">
        <v>1</v>
      </c>
      <c r="AC317" s="51">
        <v>44056</v>
      </c>
      <c r="AD317" s="51">
        <v>44057</v>
      </c>
      <c r="AE317" s="50" t="s">
        <v>671</v>
      </c>
    </row>
    <row r="318" spans="1:31" ht="17.25" customHeight="1">
      <c r="A318" s="57" t="str">
        <f t="shared" si="9"/>
        <v>APLICAÇÃO / RESGATE DE APLICAÇÃO</v>
      </c>
      <c r="B318" s="69" t="str">
        <f>VLOOKUP(A318,'De Para'!$C$3:$D$195,2,0)</f>
        <v>RECEBÍVEIS NAO CORRENTES</v>
      </c>
      <c r="C318" s="83">
        <f t="shared" si="8"/>
        <v>8</v>
      </c>
      <c r="D318" s="50" t="s">
        <v>258</v>
      </c>
      <c r="E318" s="50" t="s">
        <v>410</v>
      </c>
      <c r="F318" s="51">
        <v>44056</v>
      </c>
      <c r="G318" s="50" t="s">
        <v>624</v>
      </c>
      <c r="H318" s="52">
        <v>100</v>
      </c>
      <c r="I318" s="86" t="s">
        <v>675</v>
      </c>
      <c r="J318" s="50" t="s">
        <v>409</v>
      </c>
      <c r="K318" s="50" t="s">
        <v>410</v>
      </c>
      <c r="L318" s="50" t="s">
        <v>260</v>
      </c>
      <c r="M318" s="52">
        <v>158421</v>
      </c>
      <c r="N318" s="50" t="s">
        <v>261</v>
      </c>
      <c r="O318" s="50"/>
      <c r="P318" s="55">
        <v>19195.669999999998</v>
      </c>
      <c r="Q318" s="52">
        <v>8</v>
      </c>
      <c r="R318" s="50" t="s">
        <v>262</v>
      </c>
      <c r="S318" s="52">
        <v>2020</v>
      </c>
      <c r="T318" s="50" t="s">
        <v>271</v>
      </c>
      <c r="U318" s="50" t="s">
        <v>263</v>
      </c>
      <c r="V318" s="50" t="s">
        <v>264</v>
      </c>
      <c r="W318" s="50" t="s">
        <v>265</v>
      </c>
      <c r="X318" s="52">
        <v>1</v>
      </c>
      <c r="Y318" s="52"/>
      <c r="Z318" s="50" t="s">
        <v>266</v>
      </c>
      <c r="AA318" s="52">
        <v>1</v>
      </c>
      <c r="AB318" s="52">
        <v>0</v>
      </c>
      <c r="AC318" s="51">
        <v>44056</v>
      </c>
      <c r="AD318" s="51">
        <v>44057</v>
      </c>
      <c r="AE318" s="50" t="s">
        <v>670</v>
      </c>
    </row>
    <row r="319" spans="1:31" ht="17.25" customHeight="1">
      <c r="A319" s="57" t="str">
        <f t="shared" si="9"/>
        <v>SALÁRIOS E ORDENADOS</v>
      </c>
      <c r="B319" s="69" t="str">
        <f>VLOOKUP(A319,'De Para'!$C$3:$D$195,2,0)</f>
        <v>FOLHA E ENCARGOS</v>
      </c>
      <c r="C319" s="83">
        <f t="shared" si="8"/>
        <v>8</v>
      </c>
      <c r="D319" s="50" t="s">
        <v>258</v>
      </c>
      <c r="E319" s="50" t="s">
        <v>410</v>
      </c>
      <c r="F319" s="51">
        <v>44057</v>
      </c>
      <c r="G319" s="50" t="s">
        <v>278</v>
      </c>
      <c r="H319" s="52">
        <v>100</v>
      </c>
      <c r="I319" s="86" t="s">
        <v>675</v>
      </c>
      <c r="J319" s="50" t="s">
        <v>409</v>
      </c>
      <c r="K319" s="50" t="s">
        <v>410</v>
      </c>
      <c r="L319" s="50" t="s">
        <v>279</v>
      </c>
      <c r="M319" s="52">
        <v>158742</v>
      </c>
      <c r="N319" s="50" t="s">
        <v>280</v>
      </c>
      <c r="O319" s="50" t="s">
        <v>281</v>
      </c>
      <c r="P319" s="55">
        <v>-162.31</v>
      </c>
      <c r="Q319" s="52">
        <v>8</v>
      </c>
      <c r="R319" s="50" t="s">
        <v>1071</v>
      </c>
      <c r="S319" s="52">
        <v>2020</v>
      </c>
      <c r="T319" s="50" t="s">
        <v>1072</v>
      </c>
      <c r="U319" s="50" t="s">
        <v>263</v>
      </c>
      <c r="V319" s="50" t="s">
        <v>282</v>
      </c>
      <c r="W319" s="50" t="s">
        <v>283</v>
      </c>
      <c r="X319" s="52">
        <v>1</v>
      </c>
      <c r="Y319" s="52">
        <v>129606</v>
      </c>
      <c r="Z319" s="50" t="s">
        <v>266</v>
      </c>
      <c r="AA319" s="52">
        <v>1</v>
      </c>
      <c r="AB319" s="52">
        <v>0</v>
      </c>
      <c r="AC319" s="51">
        <v>44057</v>
      </c>
      <c r="AD319" s="51">
        <v>44060</v>
      </c>
      <c r="AE319" s="50" t="s">
        <v>670</v>
      </c>
    </row>
    <row r="320" spans="1:31" ht="17.25" customHeight="1">
      <c r="A320" s="57" t="str">
        <f t="shared" si="9"/>
        <v>TARIFAS BANCÁRIAS</v>
      </c>
      <c r="B320" s="69" t="str">
        <f>VLOOKUP(A320,'De Para'!$C$3:$D$195,2,0)</f>
        <v>PAGAMENTO DE IMPOSTOS E TAXAS</v>
      </c>
      <c r="C320" s="83">
        <f t="shared" si="8"/>
        <v>8</v>
      </c>
      <c r="D320" s="50" t="s">
        <v>258</v>
      </c>
      <c r="E320" s="50" t="s">
        <v>410</v>
      </c>
      <c r="F320" s="51">
        <v>44057</v>
      </c>
      <c r="G320" s="50" t="s">
        <v>378</v>
      </c>
      <c r="H320" s="52">
        <v>100</v>
      </c>
      <c r="I320" s="86" t="s">
        <v>675</v>
      </c>
      <c r="J320" s="50" t="s">
        <v>409</v>
      </c>
      <c r="K320" s="50" t="s">
        <v>410</v>
      </c>
      <c r="L320" s="50" t="s">
        <v>548</v>
      </c>
      <c r="M320" s="52">
        <v>158743</v>
      </c>
      <c r="N320" s="50" t="s">
        <v>549</v>
      </c>
      <c r="O320" s="53"/>
      <c r="P320" s="55">
        <v>-4.05</v>
      </c>
      <c r="Q320" s="52">
        <v>8</v>
      </c>
      <c r="R320" s="50" t="s">
        <v>275</v>
      </c>
      <c r="S320" s="52">
        <v>2020</v>
      </c>
      <c r="T320" s="50" t="s">
        <v>566</v>
      </c>
      <c r="U320" s="50" t="s">
        <v>263</v>
      </c>
      <c r="V320" s="50" t="s">
        <v>276</v>
      </c>
      <c r="W320" s="50" t="s">
        <v>429</v>
      </c>
      <c r="X320" s="52">
        <v>1</v>
      </c>
      <c r="Y320" s="52"/>
      <c r="Z320" s="50" t="s">
        <v>266</v>
      </c>
      <c r="AA320" s="52">
        <v>1</v>
      </c>
      <c r="AB320" s="52">
        <v>1</v>
      </c>
      <c r="AC320" s="51">
        <v>44057</v>
      </c>
      <c r="AD320" s="51">
        <v>44060</v>
      </c>
      <c r="AE320" s="50" t="s">
        <v>670</v>
      </c>
    </row>
    <row r="321" spans="1:31" ht="17.25" customHeight="1">
      <c r="A321" s="57" t="str">
        <f t="shared" si="9"/>
        <v>APLICAÇÃO / RESGATE DE APLICAÇÃO</v>
      </c>
      <c r="B321" s="69" t="str">
        <f>VLOOKUP(A321,'De Para'!$C$3:$D$195,2,0)</f>
        <v>RECEBÍVEIS NAO CORRENTES</v>
      </c>
      <c r="C321" s="83">
        <f t="shared" si="8"/>
        <v>8</v>
      </c>
      <c r="D321" s="50" t="s">
        <v>258</v>
      </c>
      <c r="E321" s="50" t="s">
        <v>410</v>
      </c>
      <c r="F321" s="51">
        <v>44057</v>
      </c>
      <c r="G321" s="50" t="s">
        <v>259</v>
      </c>
      <c r="H321" s="52">
        <v>100</v>
      </c>
      <c r="I321" s="86" t="s">
        <v>690</v>
      </c>
      <c r="J321" s="50" t="s">
        <v>409</v>
      </c>
      <c r="K321" s="50" t="s">
        <v>410</v>
      </c>
      <c r="L321" s="50" t="s">
        <v>260</v>
      </c>
      <c r="M321" s="52">
        <v>158745</v>
      </c>
      <c r="N321" s="50" t="s">
        <v>261</v>
      </c>
      <c r="O321" s="53"/>
      <c r="P321" s="55">
        <v>-166.3</v>
      </c>
      <c r="Q321" s="52">
        <v>8</v>
      </c>
      <c r="R321" s="50" t="s">
        <v>262</v>
      </c>
      <c r="S321" s="52">
        <v>2020</v>
      </c>
      <c r="T321" s="50" t="s">
        <v>271</v>
      </c>
      <c r="U321" s="50" t="s">
        <v>263</v>
      </c>
      <c r="V321" s="50" t="s">
        <v>264</v>
      </c>
      <c r="W321" s="50" t="s">
        <v>265</v>
      </c>
      <c r="X321" s="52">
        <v>1</v>
      </c>
      <c r="Y321" s="52"/>
      <c r="Z321" s="50" t="s">
        <v>266</v>
      </c>
      <c r="AA321" s="52">
        <v>1</v>
      </c>
      <c r="AB321" s="52">
        <v>1</v>
      </c>
      <c r="AC321" s="51">
        <v>44057</v>
      </c>
      <c r="AD321" s="51">
        <v>44060</v>
      </c>
      <c r="AE321" s="50" t="s">
        <v>671</v>
      </c>
    </row>
    <row r="322" spans="1:31" ht="17.25" customHeight="1">
      <c r="A322" s="57" t="str">
        <f t="shared" si="9"/>
        <v>APLICAÇÃO / RESGATE DE APLICAÇÃO</v>
      </c>
      <c r="B322" s="69" t="str">
        <f>VLOOKUP(A322,'De Para'!$C$3:$D$195,2,0)</f>
        <v>RECEBÍVEIS NAO CORRENTES</v>
      </c>
      <c r="C322" s="83">
        <f t="shared" ref="C322:C385" si="10">MONTH(AC322)</f>
        <v>8</v>
      </c>
      <c r="D322" s="50" t="s">
        <v>258</v>
      </c>
      <c r="E322" s="50" t="s">
        <v>410</v>
      </c>
      <c r="F322" s="51">
        <v>44057</v>
      </c>
      <c r="G322" s="50" t="s">
        <v>624</v>
      </c>
      <c r="H322" s="52">
        <v>100</v>
      </c>
      <c r="I322" s="86" t="s">
        <v>675</v>
      </c>
      <c r="J322" s="50" t="s">
        <v>409</v>
      </c>
      <c r="K322" s="50" t="s">
        <v>410</v>
      </c>
      <c r="L322" s="50" t="s">
        <v>260</v>
      </c>
      <c r="M322" s="52">
        <v>158747</v>
      </c>
      <c r="N322" s="50" t="s">
        <v>261</v>
      </c>
      <c r="O322" s="50"/>
      <c r="P322" s="55">
        <v>166.3</v>
      </c>
      <c r="Q322" s="52">
        <v>8</v>
      </c>
      <c r="R322" s="50" t="s">
        <v>262</v>
      </c>
      <c r="S322" s="52">
        <v>2020</v>
      </c>
      <c r="T322" s="50" t="s">
        <v>271</v>
      </c>
      <c r="U322" s="50" t="s">
        <v>263</v>
      </c>
      <c r="V322" s="50" t="s">
        <v>264</v>
      </c>
      <c r="W322" s="50" t="s">
        <v>265</v>
      </c>
      <c r="X322" s="52">
        <v>1</v>
      </c>
      <c r="Y322" s="52"/>
      <c r="Z322" s="50" t="s">
        <v>266</v>
      </c>
      <c r="AA322" s="52">
        <v>1</v>
      </c>
      <c r="AB322" s="52">
        <v>0</v>
      </c>
      <c r="AC322" s="51">
        <v>44057</v>
      </c>
      <c r="AD322" s="51">
        <v>44060</v>
      </c>
      <c r="AE322" s="50" t="s">
        <v>670</v>
      </c>
    </row>
    <row r="323" spans="1:31" ht="17.25" customHeight="1">
      <c r="A323" s="57" t="str">
        <f t="shared" ref="A323:A386" si="11">N323</f>
        <v>RENDIMENTO SOBRE APLICAÇÃO FINANCEIRA</v>
      </c>
      <c r="B323" s="69" t="str">
        <f>VLOOKUP(A323,'De Para'!$C$3:$D$195,2,0)</f>
        <v>JUROS POR APLICAÇÕES</v>
      </c>
      <c r="C323" s="83">
        <f t="shared" si="10"/>
        <v>8</v>
      </c>
      <c r="D323" s="50" t="s">
        <v>258</v>
      </c>
      <c r="E323" s="50" t="s">
        <v>410</v>
      </c>
      <c r="F323" s="51">
        <v>44057</v>
      </c>
      <c r="G323" s="50" t="s">
        <v>621</v>
      </c>
      <c r="H323" s="52">
        <v>100</v>
      </c>
      <c r="I323" s="86" t="s">
        <v>675</v>
      </c>
      <c r="J323" s="50" t="s">
        <v>409</v>
      </c>
      <c r="K323" s="50" t="s">
        <v>410</v>
      </c>
      <c r="L323" s="50" t="s">
        <v>497</v>
      </c>
      <c r="M323" s="52">
        <v>158748</v>
      </c>
      <c r="N323" s="50" t="s">
        <v>498</v>
      </c>
      <c r="O323" s="50"/>
      <c r="P323" s="55">
        <v>0.06</v>
      </c>
      <c r="Q323" s="52">
        <v>8</v>
      </c>
      <c r="R323" s="50" t="s">
        <v>620</v>
      </c>
      <c r="S323" s="52">
        <v>2020</v>
      </c>
      <c r="T323" s="50" t="s">
        <v>627</v>
      </c>
      <c r="U323" s="50" t="s">
        <v>263</v>
      </c>
      <c r="V323" s="50" t="s">
        <v>276</v>
      </c>
      <c r="W323" s="50" t="s">
        <v>500</v>
      </c>
      <c r="X323" s="52">
        <v>1</v>
      </c>
      <c r="Y323" s="52"/>
      <c r="Z323" s="50" t="s">
        <v>266</v>
      </c>
      <c r="AA323" s="52">
        <v>1</v>
      </c>
      <c r="AB323" s="52">
        <v>1</v>
      </c>
      <c r="AC323" s="51">
        <v>44057</v>
      </c>
      <c r="AD323" s="51">
        <v>44060</v>
      </c>
      <c r="AE323" s="50" t="s">
        <v>670</v>
      </c>
    </row>
    <row r="324" spans="1:31" ht="17.25" customHeight="1">
      <c r="A324" s="57" t="str">
        <f t="shared" si="11"/>
        <v>BENS DE PEQUENOS VALORES</v>
      </c>
      <c r="B324" s="69" t="str">
        <f>VLOOKUP(A324,'De Para'!$C$3:$D$195,2,0)</f>
        <v>FORNECEDORES</v>
      </c>
      <c r="C324" s="83">
        <f t="shared" si="10"/>
        <v>8</v>
      </c>
      <c r="D324" s="50" t="s">
        <v>258</v>
      </c>
      <c r="E324" s="50" t="s">
        <v>410</v>
      </c>
      <c r="F324" s="51">
        <v>44060</v>
      </c>
      <c r="G324" s="50" t="s">
        <v>278</v>
      </c>
      <c r="H324" s="52">
        <v>100</v>
      </c>
      <c r="I324" s="86" t="s">
        <v>675</v>
      </c>
      <c r="J324" s="50" t="s">
        <v>409</v>
      </c>
      <c r="K324" s="50" t="s">
        <v>410</v>
      </c>
      <c r="L324" s="50" t="s">
        <v>515</v>
      </c>
      <c r="M324" s="52">
        <v>158749</v>
      </c>
      <c r="N324" s="50" t="s">
        <v>516</v>
      </c>
      <c r="O324" s="50" t="s">
        <v>385</v>
      </c>
      <c r="P324" s="55">
        <v>-4428.5</v>
      </c>
      <c r="Q324" s="52">
        <v>8</v>
      </c>
      <c r="R324" s="50" t="s">
        <v>1073</v>
      </c>
      <c r="S324" s="52">
        <v>2020</v>
      </c>
      <c r="T324" s="50" t="s">
        <v>1074</v>
      </c>
      <c r="U324" s="50" t="s">
        <v>263</v>
      </c>
      <c r="V324" s="50" t="s">
        <v>303</v>
      </c>
      <c r="W324" s="50" t="s">
        <v>351</v>
      </c>
      <c r="X324" s="52">
        <v>1</v>
      </c>
      <c r="Y324" s="52">
        <v>127498</v>
      </c>
      <c r="Z324" s="50" t="s">
        <v>266</v>
      </c>
      <c r="AA324" s="52">
        <v>1</v>
      </c>
      <c r="AB324" s="52">
        <v>0</v>
      </c>
      <c r="AC324" s="51">
        <v>44060</v>
      </c>
      <c r="AD324" s="51">
        <v>44060</v>
      </c>
      <c r="AE324" s="50" t="s">
        <v>670</v>
      </c>
    </row>
    <row r="325" spans="1:31" ht="17.25" customHeight="1">
      <c r="A325" s="57" t="str">
        <f t="shared" si="11"/>
        <v>EST. MATERIAIS DE EXPEDIENTE C/ RESTRICAO</v>
      </c>
      <c r="B325" s="69" t="str">
        <f>VLOOKUP(A325,'De Para'!$C$3:$D$195,2,0)</f>
        <v>FORNECEDORES</v>
      </c>
      <c r="C325" s="83">
        <f t="shared" si="10"/>
        <v>8</v>
      </c>
      <c r="D325" s="50" t="s">
        <v>258</v>
      </c>
      <c r="E325" s="50" t="s">
        <v>410</v>
      </c>
      <c r="F325" s="51">
        <v>44060</v>
      </c>
      <c r="G325" s="50" t="s">
        <v>278</v>
      </c>
      <c r="H325" s="52">
        <v>100</v>
      </c>
      <c r="I325" s="86" t="s">
        <v>675</v>
      </c>
      <c r="J325" s="50" t="s">
        <v>409</v>
      </c>
      <c r="K325" s="50" t="s">
        <v>410</v>
      </c>
      <c r="L325" s="50" t="s">
        <v>470</v>
      </c>
      <c r="M325" s="52">
        <v>158750</v>
      </c>
      <c r="N325" s="50" t="s">
        <v>471</v>
      </c>
      <c r="O325" s="50" t="s">
        <v>512</v>
      </c>
      <c r="P325" s="55">
        <v>-285</v>
      </c>
      <c r="Q325" s="52">
        <v>8</v>
      </c>
      <c r="R325" s="50" t="s">
        <v>448</v>
      </c>
      <c r="S325" s="52">
        <v>2020</v>
      </c>
      <c r="T325" s="50" t="s">
        <v>1075</v>
      </c>
      <c r="U325" s="50" t="s">
        <v>263</v>
      </c>
      <c r="V325" s="50" t="s">
        <v>303</v>
      </c>
      <c r="W325" s="50" t="s">
        <v>351</v>
      </c>
      <c r="X325" s="52">
        <v>1</v>
      </c>
      <c r="Y325" s="52">
        <v>127512</v>
      </c>
      <c r="Z325" s="50" t="s">
        <v>266</v>
      </c>
      <c r="AA325" s="52">
        <v>1</v>
      </c>
      <c r="AB325" s="52">
        <v>0</v>
      </c>
      <c r="AC325" s="51">
        <v>44060</v>
      </c>
      <c r="AD325" s="51">
        <v>44060</v>
      </c>
      <c r="AE325" s="50" t="s">
        <v>670</v>
      </c>
    </row>
    <row r="326" spans="1:31" ht="17.25" customHeight="1">
      <c r="A326" s="57" t="str">
        <f t="shared" si="11"/>
        <v>MATERIAIS HOSPITALARES C/ RESTRICAO</v>
      </c>
      <c r="B326" s="69" t="str">
        <f>VLOOKUP(A326,'De Para'!$C$3:$D$195,2,0)</f>
        <v>FORNECEDORES</v>
      </c>
      <c r="C326" s="83">
        <f t="shared" si="10"/>
        <v>8</v>
      </c>
      <c r="D326" s="50" t="s">
        <v>258</v>
      </c>
      <c r="E326" s="50" t="s">
        <v>410</v>
      </c>
      <c r="F326" s="51">
        <v>44060</v>
      </c>
      <c r="G326" s="50" t="s">
        <v>278</v>
      </c>
      <c r="H326" s="52">
        <v>100</v>
      </c>
      <c r="I326" s="86" t="s">
        <v>675</v>
      </c>
      <c r="J326" s="50" t="s">
        <v>409</v>
      </c>
      <c r="K326" s="50" t="s">
        <v>410</v>
      </c>
      <c r="L326" s="50" t="s">
        <v>359</v>
      </c>
      <c r="M326" s="52">
        <v>158751</v>
      </c>
      <c r="N326" s="50" t="s">
        <v>360</v>
      </c>
      <c r="O326" s="53" t="s">
        <v>442</v>
      </c>
      <c r="P326" s="55">
        <v>-900</v>
      </c>
      <c r="Q326" s="52">
        <v>8</v>
      </c>
      <c r="R326" s="50" t="s">
        <v>1076</v>
      </c>
      <c r="S326" s="52">
        <v>2020</v>
      </c>
      <c r="T326" s="50" t="s">
        <v>1077</v>
      </c>
      <c r="U326" s="50" t="s">
        <v>263</v>
      </c>
      <c r="V326" s="50" t="s">
        <v>303</v>
      </c>
      <c r="W326" s="50" t="s">
        <v>344</v>
      </c>
      <c r="X326" s="52">
        <v>1</v>
      </c>
      <c r="Y326" s="52">
        <v>127553</v>
      </c>
      <c r="Z326" s="50" t="s">
        <v>266</v>
      </c>
      <c r="AA326" s="52">
        <v>1</v>
      </c>
      <c r="AB326" s="52">
        <v>0</v>
      </c>
      <c r="AC326" s="51">
        <v>44060</v>
      </c>
      <c r="AD326" s="51">
        <v>44060</v>
      </c>
      <c r="AE326" s="50" t="s">
        <v>670</v>
      </c>
    </row>
    <row r="327" spans="1:31" ht="17.25" customHeight="1">
      <c r="A327" s="57" t="str">
        <f t="shared" si="11"/>
        <v>EST. MATERIAIS DE EXPEDIENTE C/ RESTRICAO</v>
      </c>
      <c r="B327" s="69" t="str">
        <f>VLOOKUP(A327,'De Para'!$C$3:$D$195,2,0)</f>
        <v>FORNECEDORES</v>
      </c>
      <c r="C327" s="83">
        <f t="shared" si="10"/>
        <v>8</v>
      </c>
      <c r="D327" s="50" t="s">
        <v>258</v>
      </c>
      <c r="E327" s="50" t="s">
        <v>410</v>
      </c>
      <c r="F327" s="51">
        <v>44060</v>
      </c>
      <c r="G327" s="50" t="s">
        <v>278</v>
      </c>
      <c r="H327" s="52">
        <v>100</v>
      </c>
      <c r="I327" s="86" t="s">
        <v>675</v>
      </c>
      <c r="J327" s="50" t="s">
        <v>409</v>
      </c>
      <c r="K327" s="50" t="s">
        <v>410</v>
      </c>
      <c r="L327" s="50" t="s">
        <v>470</v>
      </c>
      <c r="M327" s="52">
        <v>158752</v>
      </c>
      <c r="N327" s="50" t="s">
        <v>471</v>
      </c>
      <c r="O327" s="53" t="s">
        <v>512</v>
      </c>
      <c r="P327" s="55">
        <v>-139.5</v>
      </c>
      <c r="Q327" s="52">
        <v>8</v>
      </c>
      <c r="R327" s="50" t="s">
        <v>592</v>
      </c>
      <c r="S327" s="52">
        <v>2020</v>
      </c>
      <c r="T327" s="50" t="s">
        <v>1078</v>
      </c>
      <c r="U327" s="50" t="s">
        <v>263</v>
      </c>
      <c r="V327" s="50" t="s">
        <v>303</v>
      </c>
      <c r="W327" s="50" t="s">
        <v>351</v>
      </c>
      <c r="X327" s="52">
        <v>1</v>
      </c>
      <c r="Y327" s="52">
        <v>127555</v>
      </c>
      <c r="Z327" s="50" t="s">
        <v>266</v>
      </c>
      <c r="AA327" s="52">
        <v>1</v>
      </c>
      <c r="AB327" s="52">
        <v>0</v>
      </c>
      <c r="AC327" s="51">
        <v>44060</v>
      </c>
      <c r="AD327" s="51">
        <v>44060</v>
      </c>
      <c r="AE327" s="50" t="s">
        <v>670</v>
      </c>
    </row>
    <row r="328" spans="1:31" ht="17.25" customHeight="1">
      <c r="A328" s="57" t="str">
        <f t="shared" si="11"/>
        <v>MATERIAIS HOSPITALARES C/ RESTRICAO</v>
      </c>
      <c r="B328" s="69" t="str">
        <f>VLOOKUP(A328,'De Para'!$C$3:$D$195,2,0)</f>
        <v>FORNECEDORES</v>
      </c>
      <c r="C328" s="83">
        <f t="shared" si="10"/>
        <v>8</v>
      </c>
      <c r="D328" s="50" t="s">
        <v>258</v>
      </c>
      <c r="E328" s="50" t="s">
        <v>410</v>
      </c>
      <c r="F328" s="51">
        <v>44060</v>
      </c>
      <c r="G328" s="50" t="s">
        <v>278</v>
      </c>
      <c r="H328" s="52">
        <v>100</v>
      </c>
      <c r="I328" s="86" t="s">
        <v>675</v>
      </c>
      <c r="J328" s="50" t="s">
        <v>409</v>
      </c>
      <c r="K328" s="50" t="s">
        <v>410</v>
      </c>
      <c r="L328" s="50" t="s">
        <v>359</v>
      </c>
      <c r="M328" s="52">
        <v>158753</v>
      </c>
      <c r="N328" s="50" t="s">
        <v>360</v>
      </c>
      <c r="O328" s="50" t="s">
        <v>372</v>
      </c>
      <c r="P328" s="55">
        <v>-3000</v>
      </c>
      <c r="Q328" s="52">
        <v>8</v>
      </c>
      <c r="R328" s="50" t="s">
        <v>1079</v>
      </c>
      <c r="S328" s="52">
        <v>2020</v>
      </c>
      <c r="T328" s="50" t="s">
        <v>1080</v>
      </c>
      <c r="U328" s="50" t="s">
        <v>263</v>
      </c>
      <c r="V328" s="50" t="s">
        <v>303</v>
      </c>
      <c r="W328" s="50" t="s">
        <v>344</v>
      </c>
      <c r="X328" s="52">
        <v>1</v>
      </c>
      <c r="Y328" s="52">
        <v>127557</v>
      </c>
      <c r="Z328" s="50" t="s">
        <v>266</v>
      </c>
      <c r="AA328" s="52">
        <v>1</v>
      </c>
      <c r="AB328" s="52">
        <v>0</v>
      </c>
      <c r="AC328" s="51">
        <v>44060</v>
      </c>
      <c r="AD328" s="51">
        <v>44060</v>
      </c>
      <c r="AE328" s="50" t="s">
        <v>670</v>
      </c>
    </row>
    <row r="329" spans="1:31" ht="17.25" customHeight="1">
      <c r="A329" s="57" t="str">
        <f t="shared" si="11"/>
        <v>MATERIAIS HOSPITALARES C/ RESTRICAO</v>
      </c>
      <c r="B329" s="69" t="str">
        <f>VLOOKUP(A329,'De Para'!$C$3:$D$195,2,0)</f>
        <v>FORNECEDORES</v>
      </c>
      <c r="C329" s="83">
        <f t="shared" si="10"/>
        <v>8</v>
      </c>
      <c r="D329" s="50" t="s">
        <v>258</v>
      </c>
      <c r="E329" s="50" t="s">
        <v>410</v>
      </c>
      <c r="F329" s="51">
        <v>44060</v>
      </c>
      <c r="G329" s="50" t="s">
        <v>278</v>
      </c>
      <c r="H329" s="52">
        <v>100</v>
      </c>
      <c r="I329" s="86" t="s">
        <v>675</v>
      </c>
      <c r="J329" s="50" t="s">
        <v>409</v>
      </c>
      <c r="K329" s="50" t="s">
        <v>410</v>
      </c>
      <c r="L329" s="50" t="s">
        <v>359</v>
      </c>
      <c r="M329" s="52">
        <v>158754</v>
      </c>
      <c r="N329" s="50" t="s">
        <v>360</v>
      </c>
      <c r="O329" s="50" t="s">
        <v>488</v>
      </c>
      <c r="P329" s="55">
        <v>-947.2</v>
      </c>
      <c r="Q329" s="52">
        <v>8</v>
      </c>
      <c r="R329" s="50" t="s">
        <v>1081</v>
      </c>
      <c r="S329" s="52">
        <v>2020</v>
      </c>
      <c r="T329" s="50" t="s">
        <v>1082</v>
      </c>
      <c r="U329" s="50" t="s">
        <v>263</v>
      </c>
      <c r="V329" s="50" t="s">
        <v>303</v>
      </c>
      <c r="W329" s="50" t="s">
        <v>344</v>
      </c>
      <c r="X329" s="52">
        <v>1</v>
      </c>
      <c r="Y329" s="52">
        <v>127559</v>
      </c>
      <c r="Z329" s="50" t="s">
        <v>266</v>
      </c>
      <c r="AA329" s="52">
        <v>1</v>
      </c>
      <c r="AB329" s="52">
        <v>0</v>
      </c>
      <c r="AC329" s="51">
        <v>44060</v>
      </c>
      <c r="AD329" s="51">
        <v>44060</v>
      </c>
      <c r="AE329" s="50" t="s">
        <v>670</v>
      </c>
    </row>
    <row r="330" spans="1:31" ht="17.25" customHeight="1">
      <c r="A330" s="57" t="str">
        <f t="shared" si="11"/>
        <v>MATERIAIS HOSPITALARES C/ RESTRICAO</v>
      </c>
      <c r="B330" s="69" t="str">
        <f>VLOOKUP(A330,'De Para'!$C$3:$D$195,2,0)</f>
        <v>FORNECEDORES</v>
      </c>
      <c r="C330" s="83">
        <f t="shared" si="10"/>
        <v>8</v>
      </c>
      <c r="D330" s="50" t="s">
        <v>258</v>
      </c>
      <c r="E330" s="50" t="s">
        <v>410</v>
      </c>
      <c r="F330" s="51">
        <v>44060</v>
      </c>
      <c r="G330" s="50" t="s">
        <v>278</v>
      </c>
      <c r="H330" s="52">
        <v>100</v>
      </c>
      <c r="I330" s="86" t="s">
        <v>675</v>
      </c>
      <c r="J330" s="50" t="s">
        <v>409</v>
      </c>
      <c r="K330" s="50" t="s">
        <v>410</v>
      </c>
      <c r="L330" s="50" t="s">
        <v>359</v>
      </c>
      <c r="M330" s="52">
        <v>158755</v>
      </c>
      <c r="N330" s="50" t="s">
        <v>360</v>
      </c>
      <c r="O330" s="53" t="s">
        <v>387</v>
      </c>
      <c r="P330" s="55">
        <v>-11400</v>
      </c>
      <c r="Q330" s="52">
        <v>8</v>
      </c>
      <c r="R330" s="50" t="s">
        <v>1083</v>
      </c>
      <c r="S330" s="52">
        <v>2020</v>
      </c>
      <c r="T330" s="50" t="s">
        <v>1084</v>
      </c>
      <c r="U330" s="50" t="s">
        <v>263</v>
      </c>
      <c r="V330" s="50" t="s">
        <v>303</v>
      </c>
      <c r="W330" s="50" t="s">
        <v>344</v>
      </c>
      <c r="X330" s="52">
        <v>1</v>
      </c>
      <c r="Y330" s="52">
        <v>127562</v>
      </c>
      <c r="Z330" s="50" t="s">
        <v>266</v>
      </c>
      <c r="AA330" s="52">
        <v>1</v>
      </c>
      <c r="AB330" s="52">
        <v>0</v>
      </c>
      <c r="AC330" s="51">
        <v>44060</v>
      </c>
      <c r="AD330" s="51">
        <v>44060</v>
      </c>
      <c r="AE330" s="50" t="s">
        <v>670</v>
      </c>
    </row>
    <row r="331" spans="1:31" ht="17.25" customHeight="1">
      <c r="A331" s="57" t="str">
        <f t="shared" si="11"/>
        <v>MATERIAIS HOSPITALARES C/ RESTRICAO</v>
      </c>
      <c r="B331" s="69" t="str">
        <f>VLOOKUP(A331,'De Para'!$C$3:$D$195,2,0)</f>
        <v>FORNECEDORES</v>
      </c>
      <c r="C331" s="83">
        <f t="shared" si="10"/>
        <v>8</v>
      </c>
      <c r="D331" s="50" t="s">
        <v>258</v>
      </c>
      <c r="E331" s="50" t="s">
        <v>410</v>
      </c>
      <c r="F331" s="51">
        <v>44060</v>
      </c>
      <c r="G331" s="50" t="s">
        <v>278</v>
      </c>
      <c r="H331" s="52">
        <v>100</v>
      </c>
      <c r="I331" s="86" t="s">
        <v>675</v>
      </c>
      <c r="J331" s="50" t="s">
        <v>409</v>
      </c>
      <c r="K331" s="50" t="s">
        <v>410</v>
      </c>
      <c r="L331" s="50" t="s">
        <v>359</v>
      </c>
      <c r="M331" s="52">
        <v>158756</v>
      </c>
      <c r="N331" s="50" t="s">
        <v>360</v>
      </c>
      <c r="O331" s="53" t="s">
        <v>467</v>
      </c>
      <c r="P331" s="55">
        <v>-1798</v>
      </c>
      <c r="Q331" s="52">
        <v>8</v>
      </c>
      <c r="R331" s="50" t="s">
        <v>1085</v>
      </c>
      <c r="S331" s="52">
        <v>2020</v>
      </c>
      <c r="T331" s="50" t="s">
        <v>1086</v>
      </c>
      <c r="U331" s="50" t="s">
        <v>263</v>
      </c>
      <c r="V331" s="50" t="s">
        <v>303</v>
      </c>
      <c r="W331" s="50" t="s">
        <v>344</v>
      </c>
      <c r="X331" s="52">
        <v>1</v>
      </c>
      <c r="Y331" s="52">
        <v>127563</v>
      </c>
      <c r="Z331" s="50" t="s">
        <v>266</v>
      </c>
      <c r="AA331" s="52">
        <v>1</v>
      </c>
      <c r="AB331" s="52">
        <v>0</v>
      </c>
      <c r="AC331" s="51">
        <v>44060</v>
      </c>
      <c r="AD331" s="51">
        <v>44060</v>
      </c>
      <c r="AE331" s="50" t="s">
        <v>670</v>
      </c>
    </row>
    <row r="332" spans="1:31" ht="17.25" customHeight="1">
      <c r="A332" s="57" t="str">
        <f t="shared" si="11"/>
        <v>MATERIAIS HOSPITALARES C/ RESTRICAO</v>
      </c>
      <c r="B332" s="69" t="str">
        <f>VLOOKUP(A332,'De Para'!$C$3:$D$195,2,0)</f>
        <v>FORNECEDORES</v>
      </c>
      <c r="C332" s="83">
        <f t="shared" si="10"/>
        <v>8</v>
      </c>
      <c r="D332" s="50" t="s">
        <v>258</v>
      </c>
      <c r="E332" s="50" t="s">
        <v>410</v>
      </c>
      <c r="F332" s="51">
        <v>44060</v>
      </c>
      <c r="G332" s="50" t="s">
        <v>278</v>
      </c>
      <c r="H332" s="52">
        <v>100</v>
      </c>
      <c r="I332" s="86" t="s">
        <v>675</v>
      </c>
      <c r="J332" s="50" t="s">
        <v>409</v>
      </c>
      <c r="K332" s="50" t="s">
        <v>410</v>
      </c>
      <c r="L332" s="50" t="s">
        <v>359</v>
      </c>
      <c r="M332" s="52">
        <v>158757</v>
      </c>
      <c r="N332" s="50" t="s">
        <v>360</v>
      </c>
      <c r="O332" s="50" t="s">
        <v>370</v>
      </c>
      <c r="P332" s="55">
        <v>-379.2</v>
      </c>
      <c r="Q332" s="52">
        <v>8</v>
      </c>
      <c r="R332" s="50" t="s">
        <v>1087</v>
      </c>
      <c r="S332" s="52">
        <v>2020</v>
      </c>
      <c r="T332" s="50" t="s">
        <v>1088</v>
      </c>
      <c r="U332" s="50" t="s">
        <v>263</v>
      </c>
      <c r="V332" s="50" t="s">
        <v>303</v>
      </c>
      <c r="W332" s="50" t="s">
        <v>344</v>
      </c>
      <c r="X332" s="52">
        <v>1</v>
      </c>
      <c r="Y332" s="52">
        <v>127564</v>
      </c>
      <c r="Z332" s="50" t="s">
        <v>266</v>
      </c>
      <c r="AA332" s="52">
        <v>1</v>
      </c>
      <c r="AB332" s="52">
        <v>0</v>
      </c>
      <c r="AC332" s="51">
        <v>44060</v>
      </c>
      <c r="AD332" s="51">
        <v>44060</v>
      </c>
      <c r="AE332" s="50" t="s">
        <v>670</v>
      </c>
    </row>
    <row r="333" spans="1:31" ht="17.25" customHeight="1">
      <c r="A333" s="57" t="str">
        <f t="shared" si="11"/>
        <v>MATERIAIS HOSPITALARES C/ RESTRICAO</v>
      </c>
      <c r="B333" s="69" t="str">
        <f>VLOOKUP(A333,'De Para'!$C$3:$D$195,2,0)</f>
        <v>FORNECEDORES</v>
      </c>
      <c r="C333" s="83">
        <f t="shared" si="10"/>
        <v>8</v>
      </c>
      <c r="D333" s="50" t="s">
        <v>258</v>
      </c>
      <c r="E333" s="50" t="s">
        <v>410</v>
      </c>
      <c r="F333" s="51">
        <v>44060</v>
      </c>
      <c r="G333" s="50" t="s">
        <v>278</v>
      </c>
      <c r="H333" s="52">
        <v>100</v>
      </c>
      <c r="I333" s="86" t="s">
        <v>675</v>
      </c>
      <c r="J333" s="50" t="s">
        <v>409</v>
      </c>
      <c r="K333" s="50" t="s">
        <v>410</v>
      </c>
      <c r="L333" s="50" t="s">
        <v>359</v>
      </c>
      <c r="M333" s="52">
        <v>158758</v>
      </c>
      <c r="N333" s="50" t="s">
        <v>360</v>
      </c>
      <c r="O333" s="50" t="s">
        <v>482</v>
      </c>
      <c r="P333" s="55">
        <v>-889.32</v>
      </c>
      <c r="Q333" s="52">
        <v>8</v>
      </c>
      <c r="R333" s="50" t="s">
        <v>1089</v>
      </c>
      <c r="S333" s="52">
        <v>2020</v>
      </c>
      <c r="T333" s="50" t="s">
        <v>1090</v>
      </c>
      <c r="U333" s="50" t="s">
        <v>263</v>
      </c>
      <c r="V333" s="50" t="s">
        <v>303</v>
      </c>
      <c r="W333" s="50" t="s">
        <v>344</v>
      </c>
      <c r="X333" s="52">
        <v>1</v>
      </c>
      <c r="Y333" s="52">
        <v>127565</v>
      </c>
      <c r="Z333" s="50" t="s">
        <v>266</v>
      </c>
      <c r="AA333" s="52">
        <v>1</v>
      </c>
      <c r="AB333" s="52">
        <v>0</v>
      </c>
      <c r="AC333" s="51">
        <v>44060</v>
      </c>
      <c r="AD333" s="51">
        <v>44060</v>
      </c>
      <c r="AE333" s="50" t="s">
        <v>670</v>
      </c>
    </row>
    <row r="334" spans="1:31" ht="17.25" customHeight="1">
      <c r="A334" s="57" t="str">
        <f t="shared" si="11"/>
        <v>EST. MATERIAIS DE EXPEDIENTE C/ RESTRICAO</v>
      </c>
      <c r="B334" s="69" t="str">
        <f>VLOOKUP(A334,'De Para'!$C$3:$D$195,2,0)</f>
        <v>FORNECEDORES</v>
      </c>
      <c r="C334" s="83">
        <f t="shared" si="10"/>
        <v>8</v>
      </c>
      <c r="D334" s="50" t="s">
        <v>258</v>
      </c>
      <c r="E334" s="50" t="s">
        <v>410</v>
      </c>
      <c r="F334" s="51">
        <v>44060</v>
      </c>
      <c r="G334" s="50" t="s">
        <v>278</v>
      </c>
      <c r="H334" s="52">
        <v>100</v>
      </c>
      <c r="I334" s="86" t="s">
        <v>675</v>
      </c>
      <c r="J334" s="50" t="s">
        <v>409</v>
      </c>
      <c r="K334" s="50" t="s">
        <v>410</v>
      </c>
      <c r="L334" s="50" t="s">
        <v>470</v>
      </c>
      <c r="M334" s="52">
        <v>158759</v>
      </c>
      <c r="N334" s="50" t="s">
        <v>471</v>
      </c>
      <c r="O334" s="50" t="s">
        <v>1091</v>
      </c>
      <c r="P334" s="55">
        <v>-25</v>
      </c>
      <c r="Q334" s="52">
        <v>8</v>
      </c>
      <c r="R334" s="50" t="s">
        <v>527</v>
      </c>
      <c r="S334" s="52">
        <v>2020</v>
      </c>
      <c r="T334" s="50" t="s">
        <v>1092</v>
      </c>
      <c r="U334" s="50" t="s">
        <v>263</v>
      </c>
      <c r="V334" s="50" t="s">
        <v>303</v>
      </c>
      <c r="W334" s="50" t="s">
        <v>351</v>
      </c>
      <c r="X334" s="52">
        <v>1</v>
      </c>
      <c r="Y334" s="52">
        <v>127965</v>
      </c>
      <c r="Z334" s="50" t="s">
        <v>266</v>
      </c>
      <c r="AA334" s="52">
        <v>1</v>
      </c>
      <c r="AB334" s="52">
        <v>0</v>
      </c>
      <c r="AC334" s="51">
        <v>44060</v>
      </c>
      <c r="AD334" s="51">
        <v>44060</v>
      </c>
      <c r="AE334" s="50" t="s">
        <v>670</v>
      </c>
    </row>
    <row r="335" spans="1:31" ht="17.25" customHeight="1">
      <c r="A335" s="57" t="str">
        <f t="shared" si="11"/>
        <v>GASES HOSPITALARES</v>
      </c>
      <c r="B335" s="69" t="str">
        <f>VLOOKUP(A335,'De Para'!$C$3:$D$195,2,0)</f>
        <v>FORNECEDORES</v>
      </c>
      <c r="C335" s="83">
        <f t="shared" si="10"/>
        <v>8</v>
      </c>
      <c r="D335" s="50" t="s">
        <v>258</v>
      </c>
      <c r="E335" s="50" t="s">
        <v>410</v>
      </c>
      <c r="F335" s="51">
        <v>44060</v>
      </c>
      <c r="G335" s="50" t="s">
        <v>278</v>
      </c>
      <c r="H335" s="52">
        <v>100</v>
      </c>
      <c r="I335" s="86" t="s">
        <v>675</v>
      </c>
      <c r="J335" s="50" t="s">
        <v>409</v>
      </c>
      <c r="K335" s="50" t="s">
        <v>410</v>
      </c>
      <c r="L335" s="50" t="s">
        <v>464</v>
      </c>
      <c r="M335" s="52">
        <v>158760</v>
      </c>
      <c r="N335" s="50" t="s">
        <v>465</v>
      </c>
      <c r="O335" s="50" t="s">
        <v>1062</v>
      </c>
      <c r="P335" s="55">
        <v>-360</v>
      </c>
      <c r="Q335" s="52">
        <v>8</v>
      </c>
      <c r="R335" s="50" t="s">
        <v>1093</v>
      </c>
      <c r="S335" s="52">
        <v>2020</v>
      </c>
      <c r="T335" s="50" t="s">
        <v>1094</v>
      </c>
      <c r="U335" s="50" t="s">
        <v>263</v>
      </c>
      <c r="V335" s="50" t="s">
        <v>303</v>
      </c>
      <c r="W335" s="50" t="s">
        <v>466</v>
      </c>
      <c r="X335" s="52">
        <v>1</v>
      </c>
      <c r="Y335" s="52">
        <v>128233</v>
      </c>
      <c r="Z335" s="50" t="s">
        <v>266</v>
      </c>
      <c r="AA335" s="52">
        <v>1</v>
      </c>
      <c r="AB335" s="52">
        <v>0</v>
      </c>
      <c r="AC335" s="51">
        <v>44060</v>
      </c>
      <c r="AD335" s="51">
        <v>44060</v>
      </c>
      <c r="AE335" s="50" t="s">
        <v>670</v>
      </c>
    </row>
    <row r="336" spans="1:31" ht="17.25" customHeight="1">
      <c r="A336" s="57" t="str">
        <f t="shared" si="11"/>
        <v>GASES HOSPITALARES</v>
      </c>
      <c r="B336" s="69" t="str">
        <f>VLOOKUP(A336,'De Para'!$C$3:$D$195,2,0)</f>
        <v>FORNECEDORES</v>
      </c>
      <c r="C336" s="83">
        <f t="shared" si="10"/>
        <v>8</v>
      </c>
      <c r="D336" s="50" t="s">
        <v>258</v>
      </c>
      <c r="E336" s="50" t="s">
        <v>410</v>
      </c>
      <c r="F336" s="51">
        <v>44060</v>
      </c>
      <c r="G336" s="50" t="s">
        <v>278</v>
      </c>
      <c r="H336" s="52">
        <v>100</v>
      </c>
      <c r="I336" s="86" t="s">
        <v>675</v>
      </c>
      <c r="J336" s="50" t="s">
        <v>409</v>
      </c>
      <c r="K336" s="50" t="s">
        <v>410</v>
      </c>
      <c r="L336" s="50" t="s">
        <v>464</v>
      </c>
      <c r="M336" s="52">
        <v>158761</v>
      </c>
      <c r="N336" s="50" t="s">
        <v>465</v>
      </c>
      <c r="O336" s="50" t="s">
        <v>1062</v>
      </c>
      <c r="P336" s="55">
        <v>-240</v>
      </c>
      <c r="Q336" s="52">
        <v>8</v>
      </c>
      <c r="R336" s="50" t="s">
        <v>610</v>
      </c>
      <c r="S336" s="52">
        <v>2020</v>
      </c>
      <c r="T336" s="50" t="s">
        <v>1095</v>
      </c>
      <c r="U336" s="50" t="s">
        <v>263</v>
      </c>
      <c r="V336" s="50" t="s">
        <v>303</v>
      </c>
      <c r="W336" s="50" t="s">
        <v>466</v>
      </c>
      <c r="X336" s="52">
        <v>1</v>
      </c>
      <c r="Y336" s="52">
        <v>128234</v>
      </c>
      <c r="Z336" s="50" t="s">
        <v>266</v>
      </c>
      <c r="AA336" s="52">
        <v>1</v>
      </c>
      <c r="AB336" s="52">
        <v>0</v>
      </c>
      <c r="AC336" s="51">
        <v>44060</v>
      </c>
      <c r="AD336" s="51">
        <v>44060</v>
      </c>
      <c r="AE336" s="50" t="s">
        <v>670</v>
      </c>
    </row>
    <row r="337" spans="1:31" ht="17.25" customHeight="1">
      <c r="A337" s="57" t="str">
        <f t="shared" si="11"/>
        <v>GASES HOSPITALARES</v>
      </c>
      <c r="B337" s="69" t="str">
        <f>VLOOKUP(A337,'De Para'!$C$3:$D$195,2,0)</f>
        <v>FORNECEDORES</v>
      </c>
      <c r="C337" s="83">
        <f t="shared" si="10"/>
        <v>8</v>
      </c>
      <c r="D337" s="50" t="s">
        <v>258</v>
      </c>
      <c r="E337" s="50" t="s">
        <v>410</v>
      </c>
      <c r="F337" s="51">
        <v>44060</v>
      </c>
      <c r="G337" s="50" t="s">
        <v>278</v>
      </c>
      <c r="H337" s="52">
        <v>100</v>
      </c>
      <c r="I337" s="86" t="s">
        <v>675</v>
      </c>
      <c r="J337" s="50" t="s">
        <v>409</v>
      </c>
      <c r="K337" s="50" t="s">
        <v>410</v>
      </c>
      <c r="L337" s="50" t="s">
        <v>464</v>
      </c>
      <c r="M337" s="52">
        <v>158762</v>
      </c>
      <c r="N337" s="50" t="s">
        <v>465</v>
      </c>
      <c r="O337" s="50" t="s">
        <v>1062</v>
      </c>
      <c r="P337" s="55">
        <v>-60</v>
      </c>
      <c r="Q337" s="52">
        <v>8</v>
      </c>
      <c r="R337" s="50" t="s">
        <v>1096</v>
      </c>
      <c r="S337" s="52">
        <v>2020</v>
      </c>
      <c r="T337" s="50" t="s">
        <v>1097</v>
      </c>
      <c r="U337" s="50" t="s">
        <v>263</v>
      </c>
      <c r="V337" s="50" t="s">
        <v>303</v>
      </c>
      <c r="W337" s="50" t="s">
        <v>466</v>
      </c>
      <c r="X337" s="52">
        <v>1</v>
      </c>
      <c r="Y337" s="52">
        <v>128237</v>
      </c>
      <c r="Z337" s="50" t="s">
        <v>266</v>
      </c>
      <c r="AA337" s="52">
        <v>1</v>
      </c>
      <c r="AB337" s="52">
        <v>0</v>
      </c>
      <c r="AC337" s="51">
        <v>44060</v>
      </c>
      <c r="AD337" s="51">
        <v>44060</v>
      </c>
      <c r="AE337" s="50" t="s">
        <v>670</v>
      </c>
    </row>
    <row r="338" spans="1:31" ht="17.25" customHeight="1">
      <c r="A338" s="57" t="str">
        <f t="shared" si="11"/>
        <v>TELEFONE</v>
      </c>
      <c r="B338" s="69" t="str">
        <f>VLOOKUP(A338,'De Para'!$C$3:$D$195,2,0)</f>
        <v>FORNECEDORES</v>
      </c>
      <c r="C338" s="83">
        <f t="shared" si="10"/>
        <v>8</v>
      </c>
      <c r="D338" s="50" t="s">
        <v>258</v>
      </c>
      <c r="E338" s="50" t="s">
        <v>410</v>
      </c>
      <c r="F338" s="51">
        <v>44060</v>
      </c>
      <c r="G338" s="50" t="s">
        <v>278</v>
      </c>
      <c r="H338" s="52">
        <v>100</v>
      </c>
      <c r="I338" s="86" t="s">
        <v>675</v>
      </c>
      <c r="J338" s="50" t="s">
        <v>409</v>
      </c>
      <c r="K338" s="50" t="s">
        <v>410</v>
      </c>
      <c r="L338" s="50" t="s">
        <v>1098</v>
      </c>
      <c r="M338" s="52">
        <v>158763</v>
      </c>
      <c r="N338" s="50" t="s">
        <v>1099</v>
      </c>
      <c r="O338" s="50" t="s">
        <v>583</v>
      </c>
      <c r="P338" s="55">
        <v>-418.51</v>
      </c>
      <c r="Q338" s="52">
        <v>8</v>
      </c>
      <c r="R338" s="50" t="s">
        <v>1100</v>
      </c>
      <c r="S338" s="52">
        <v>2020</v>
      </c>
      <c r="T338" s="50" t="s">
        <v>1101</v>
      </c>
      <c r="U338" s="50" t="s">
        <v>263</v>
      </c>
      <c r="V338" s="50" t="s">
        <v>355</v>
      </c>
      <c r="W338" s="50" t="s">
        <v>356</v>
      </c>
      <c r="X338" s="52">
        <v>1</v>
      </c>
      <c r="Y338" s="52">
        <v>129363</v>
      </c>
      <c r="Z338" s="50" t="s">
        <v>266</v>
      </c>
      <c r="AA338" s="52">
        <v>1</v>
      </c>
      <c r="AB338" s="52">
        <v>0</v>
      </c>
      <c r="AC338" s="51">
        <v>44060</v>
      </c>
      <c r="AD338" s="51">
        <v>44060</v>
      </c>
      <c r="AE338" s="50" t="s">
        <v>670</v>
      </c>
    </row>
    <row r="339" spans="1:31" ht="17.25" customHeight="1">
      <c r="A339" s="57" t="str">
        <f t="shared" si="11"/>
        <v>TELEFONE</v>
      </c>
      <c r="B339" s="69" t="str">
        <f>VLOOKUP(A339,'De Para'!$C$3:$D$195,2,0)</f>
        <v>FORNECEDORES</v>
      </c>
      <c r="C339" s="83">
        <f t="shared" si="10"/>
        <v>8</v>
      </c>
      <c r="D339" s="50" t="s">
        <v>258</v>
      </c>
      <c r="E339" s="50" t="s">
        <v>410</v>
      </c>
      <c r="F339" s="51">
        <v>44060</v>
      </c>
      <c r="G339" s="50" t="s">
        <v>278</v>
      </c>
      <c r="H339" s="52">
        <v>100</v>
      </c>
      <c r="I339" s="86" t="s">
        <v>675</v>
      </c>
      <c r="J339" s="50" t="s">
        <v>409</v>
      </c>
      <c r="K339" s="50" t="s">
        <v>410</v>
      </c>
      <c r="L339" s="50" t="s">
        <v>1098</v>
      </c>
      <c r="M339" s="52">
        <v>158764</v>
      </c>
      <c r="N339" s="50" t="s">
        <v>1099</v>
      </c>
      <c r="O339" s="50" t="s">
        <v>583</v>
      </c>
      <c r="P339" s="55">
        <v>-877.52</v>
      </c>
      <c r="Q339" s="52">
        <v>8</v>
      </c>
      <c r="R339" s="50" t="s">
        <v>1102</v>
      </c>
      <c r="S339" s="52">
        <v>2020</v>
      </c>
      <c r="T339" s="50" t="s">
        <v>1103</v>
      </c>
      <c r="U339" s="50" t="s">
        <v>263</v>
      </c>
      <c r="V339" s="50" t="s">
        <v>355</v>
      </c>
      <c r="W339" s="50" t="s">
        <v>356</v>
      </c>
      <c r="X339" s="52">
        <v>1</v>
      </c>
      <c r="Y339" s="52">
        <v>129365</v>
      </c>
      <c r="Z339" s="50" t="s">
        <v>266</v>
      </c>
      <c r="AA339" s="52">
        <v>1</v>
      </c>
      <c r="AB339" s="52">
        <v>0</v>
      </c>
      <c r="AC339" s="51">
        <v>44060</v>
      </c>
      <c r="AD339" s="51">
        <v>44060</v>
      </c>
      <c r="AE339" s="50" t="s">
        <v>670</v>
      </c>
    </row>
    <row r="340" spans="1:31" ht="17.25" customHeight="1">
      <c r="A340" s="57" t="str">
        <f t="shared" si="11"/>
        <v>SERVIÇO DE AUDITORIA/CONSULTORIA</v>
      </c>
      <c r="B340" s="69" t="str">
        <f>VLOOKUP(A340,'De Para'!$C$3:$D$195,2,0)</f>
        <v>FORNECEDORES</v>
      </c>
      <c r="C340" s="83">
        <f t="shared" si="10"/>
        <v>8</v>
      </c>
      <c r="D340" s="50" t="s">
        <v>258</v>
      </c>
      <c r="E340" s="50" t="s">
        <v>410</v>
      </c>
      <c r="F340" s="51">
        <v>44060</v>
      </c>
      <c r="G340" s="50" t="s">
        <v>278</v>
      </c>
      <c r="H340" s="52">
        <v>100</v>
      </c>
      <c r="I340" s="86" t="s">
        <v>675</v>
      </c>
      <c r="J340" s="50" t="s">
        <v>409</v>
      </c>
      <c r="K340" s="50" t="s">
        <v>410</v>
      </c>
      <c r="L340" s="50" t="s">
        <v>436</v>
      </c>
      <c r="M340" s="52">
        <v>158765</v>
      </c>
      <c r="N340" s="50" t="s">
        <v>437</v>
      </c>
      <c r="O340" s="50" t="s">
        <v>1104</v>
      </c>
      <c r="P340" s="55">
        <v>-22000</v>
      </c>
      <c r="Q340" s="52">
        <v>8</v>
      </c>
      <c r="R340" s="50" t="s">
        <v>396</v>
      </c>
      <c r="S340" s="52">
        <v>2020</v>
      </c>
      <c r="T340" s="50" t="s">
        <v>1105</v>
      </c>
      <c r="U340" s="50" t="s">
        <v>263</v>
      </c>
      <c r="V340" s="50" t="s">
        <v>288</v>
      </c>
      <c r="W340" s="50" t="s">
        <v>325</v>
      </c>
      <c r="X340" s="52">
        <v>1</v>
      </c>
      <c r="Y340" s="52">
        <v>129367</v>
      </c>
      <c r="Z340" s="50" t="s">
        <v>266</v>
      </c>
      <c r="AA340" s="52">
        <v>1</v>
      </c>
      <c r="AB340" s="52">
        <v>0</v>
      </c>
      <c r="AC340" s="51">
        <v>44060</v>
      </c>
      <c r="AD340" s="51">
        <v>44060</v>
      </c>
      <c r="AE340" s="50" t="s">
        <v>670</v>
      </c>
    </row>
    <row r="341" spans="1:31" ht="17.25" customHeight="1">
      <c r="A341" s="57" t="str">
        <f t="shared" si="11"/>
        <v>RENDIMENTO SOBRE APLICAÇÃO FINANCEIRA</v>
      </c>
      <c r="B341" s="69" t="str">
        <f>VLOOKUP(A341,'De Para'!$C$3:$D$195,2,0)</f>
        <v>JUROS POR APLICAÇÕES</v>
      </c>
      <c r="C341" s="83">
        <f t="shared" si="10"/>
        <v>8</v>
      </c>
      <c r="D341" s="50" t="s">
        <v>258</v>
      </c>
      <c r="E341" s="50" t="s">
        <v>410</v>
      </c>
      <c r="F341" s="51">
        <v>44060</v>
      </c>
      <c r="G341" s="50" t="s">
        <v>621</v>
      </c>
      <c r="H341" s="52">
        <v>100</v>
      </c>
      <c r="I341" s="86" t="s">
        <v>675</v>
      </c>
      <c r="J341" s="50" t="s">
        <v>409</v>
      </c>
      <c r="K341" s="50" t="s">
        <v>410</v>
      </c>
      <c r="L341" s="50" t="s">
        <v>497</v>
      </c>
      <c r="M341" s="52">
        <v>159376</v>
      </c>
      <c r="N341" s="50" t="s">
        <v>498</v>
      </c>
      <c r="O341" s="50"/>
      <c r="P341" s="55">
        <v>17.09</v>
      </c>
      <c r="Q341" s="52">
        <v>8</v>
      </c>
      <c r="R341" s="50" t="s">
        <v>620</v>
      </c>
      <c r="S341" s="52">
        <v>2020</v>
      </c>
      <c r="T341" s="50" t="s">
        <v>623</v>
      </c>
      <c r="U341" s="50" t="s">
        <v>263</v>
      </c>
      <c r="V341" s="50" t="s">
        <v>276</v>
      </c>
      <c r="W341" s="50" t="s">
        <v>500</v>
      </c>
      <c r="X341" s="52">
        <v>1</v>
      </c>
      <c r="Y341" s="52"/>
      <c r="Z341" s="50" t="s">
        <v>266</v>
      </c>
      <c r="AA341" s="52">
        <v>1</v>
      </c>
      <c r="AB341" s="52">
        <v>1</v>
      </c>
      <c r="AC341" s="51">
        <v>44060</v>
      </c>
      <c r="AD341" s="51">
        <v>44061</v>
      </c>
      <c r="AE341" s="50" t="s">
        <v>670</v>
      </c>
    </row>
    <row r="342" spans="1:31" ht="17.25" customHeight="1">
      <c r="A342" s="57" t="str">
        <f t="shared" si="11"/>
        <v>TARIFAS BANCÁRIAS</v>
      </c>
      <c r="B342" s="69" t="str">
        <f>VLOOKUP(A342,'De Para'!$C$3:$D$195,2,0)</f>
        <v>PAGAMENTO DE IMPOSTOS E TAXAS</v>
      </c>
      <c r="C342" s="83">
        <f t="shared" si="10"/>
        <v>8</v>
      </c>
      <c r="D342" s="50" t="s">
        <v>258</v>
      </c>
      <c r="E342" s="50" t="s">
        <v>410</v>
      </c>
      <c r="F342" s="51">
        <v>44060</v>
      </c>
      <c r="G342" s="50" t="s">
        <v>378</v>
      </c>
      <c r="H342" s="52">
        <v>100</v>
      </c>
      <c r="I342" s="86" t="s">
        <v>675</v>
      </c>
      <c r="J342" s="50" t="s">
        <v>409</v>
      </c>
      <c r="K342" s="50" t="s">
        <v>410</v>
      </c>
      <c r="L342" s="50" t="s">
        <v>548</v>
      </c>
      <c r="M342" s="52">
        <v>159377</v>
      </c>
      <c r="N342" s="50" t="s">
        <v>549</v>
      </c>
      <c r="O342" s="50"/>
      <c r="P342" s="55">
        <v>-21.2</v>
      </c>
      <c r="Q342" s="52">
        <v>8</v>
      </c>
      <c r="R342" s="50" t="s">
        <v>275</v>
      </c>
      <c r="S342" s="52">
        <v>2020</v>
      </c>
      <c r="T342" s="50" t="s">
        <v>566</v>
      </c>
      <c r="U342" s="50" t="s">
        <v>263</v>
      </c>
      <c r="V342" s="50" t="s">
        <v>276</v>
      </c>
      <c r="W342" s="50" t="s">
        <v>429</v>
      </c>
      <c r="X342" s="52">
        <v>1</v>
      </c>
      <c r="Y342" s="52"/>
      <c r="Z342" s="50" t="s">
        <v>266</v>
      </c>
      <c r="AA342" s="52">
        <v>1</v>
      </c>
      <c r="AB342" s="52">
        <v>1</v>
      </c>
      <c r="AC342" s="51">
        <v>44060</v>
      </c>
      <c r="AD342" s="51">
        <v>44061</v>
      </c>
      <c r="AE342" s="50" t="s">
        <v>670</v>
      </c>
    </row>
    <row r="343" spans="1:31" ht="17.25" customHeight="1">
      <c r="A343" s="57" t="str">
        <f t="shared" si="11"/>
        <v>APLICAÇÃO / RESGATE DE APLICAÇÃO</v>
      </c>
      <c r="B343" s="69" t="str">
        <f>VLOOKUP(A343,'De Para'!$C$3:$D$195,2,0)</f>
        <v>RECEBÍVEIS NAO CORRENTES</v>
      </c>
      <c r="C343" s="83">
        <f t="shared" si="10"/>
        <v>8</v>
      </c>
      <c r="D343" s="50" t="s">
        <v>258</v>
      </c>
      <c r="E343" s="50" t="s">
        <v>410</v>
      </c>
      <c r="F343" s="51">
        <v>44060</v>
      </c>
      <c r="G343" s="50" t="s">
        <v>259</v>
      </c>
      <c r="H343" s="52">
        <v>100</v>
      </c>
      <c r="I343" s="86" t="s">
        <v>690</v>
      </c>
      <c r="J343" s="50" t="s">
        <v>409</v>
      </c>
      <c r="K343" s="50" t="s">
        <v>410</v>
      </c>
      <c r="L343" s="50" t="s">
        <v>260</v>
      </c>
      <c r="M343" s="52">
        <v>159378</v>
      </c>
      <c r="N343" s="50" t="s">
        <v>261</v>
      </c>
      <c r="O343" s="50"/>
      <c r="P343" s="55">
        <v>-48151.86</v>
      </c>
      <c r="Q343" s="52">
        <v>8</v>
      </c>
      <c r="R343" s="50" t="s">
        <v>262</v>
      </c>
      <c r="S343" s="52">
        <v>2020</v>
      </c>
      <c r="T343" s="50" t="s">
        <v>271</v>
      </c>
      <c r="U343" s="50" t="s">
        <v>263</v>
      </c>
      <c r="V343" s="50" t="s">
        <v>264</v>
      </c>
      <c r="W343" s="50" t="s">
        <v>265</v>
      </c>
      <c r="X343" s="52">
        <v>1</v>
      </c>
      <c r="Y343" s="52"/>
      <c r="Z343" s="50" t="s">
        <v>266</v>
      </c>
      <c r="AA343" s="52">
        <v>1</v>
      </c>
      <c r="AB343" s="52">
        <v>1</v>
      </c>
      <c r="AC343" s="51">
        <v>44060</v>
      </c>
      <c r="AD343" s="51">
        <v>44061</v>
      </c>
      <c r="AE343" s="50" t="s">
        <v>671</v>
      </c>
    </row>
    <row r="344" spans="1:31" ht="17.25" customHeight="1">
      <c r="A344" s="57" t="str">
        <f t="shared" si="11"/>
        <v>APLICAÇÃO / RESGATE DE APLICAÇÃO</v>
      </c>
      <c r="B344" s="69" t="str">
        <f>VLOOKUP(A344,'De Para'!$C$3:$D$195,2,0)</f>
        <v>RECEBÍVEIS NAO CORRENTES</v>
      </c>
      <c r="C344" s="83">
        <f t="shared" si="10"/>
        <v>8</v>
      </c>
      <c r="D344" s="50" t="s">
        <v>258</v>
      </c>
      <c r="E344" s="50" t="s">
        <v>410</v>
      </c>
      <c r="F344" s="51">
        <v>44060</v>
      </c>
      <c r="G344" s="50" t="s">
        <v>624</v>
      </c>
      <c r="H344" s="52">
        <v>100</v>
      </c>
      <c r="I344" s="50" t="s">
        <v>675</v>
      </c>
      <c r="J344" s="50" t="s">
        <v>409</v>
      </c>
      <c r="K344" s="50" t="s">
        <v>410</v>
      </c>
      <c r="L344" s="50" t="s">
        <v>260</v>
      </c>
      <c r="M344" s="52">
        <v>159379</v>
      </c>
      <c r="N344" s="50" t="s">
        <v>261</v>
      </c>
      <c r="O344" s="50"/>
      <c r="P344" s="55">
        <v>48151.86</v>
      </c>
      <c r="Q344" s="52">
        <v>8</v>
      </c>
      <c r="R344" s="50" t="s">
        <v>262</v>
      </c>
      <c r="S344" s="52">
        <v>2020</v>
      </c>
      <c r="T344" s="50" t="s">
        <v>271</v>
      </c>
      <c r="U344" s="50" t="s">
        <v>263</v>
      </c>
      <c r="V344" s="50" t="s">
        <v>264</v>
      </c>
      <c r="W344" s="50" t="s">
        <v>265</v>
      </c>
      <c r="X344" s="52">
        <v>1</v>
      </c>
      <c r="Y344" s="52"/>
      <c r="Z344" s="50" t="s">
        <v>266</v>
      </c>
      <c r="AA344" s="52">
        <v>1</v>
      </c>
      <c r="AB344" s="52">
        <v>0</v>
      </c>
      <c r="AC344" s="51">
        <v>44060</v>
      </c>
      <c r="AD344" s="51">
        <v>44061</v>
      </c>
      <c r="AE344" s="50" t="s">
        <v>670</v>
      </c>
    </row>
    <row r="345" spans="1:31" ht="17.25" customHeight="1">
      <c r="A345" s="57" t="str">
        <f t="shared" si="11"/>
        <v>SERVIÇOS MÉDICOS</v>
      </c>
      <c r="B345" s="69" t="str">
        <f>VLOOKUP(A345,'De Para'!$C$3:$D$195,2,0)</f>
        <v>FORNECEDORES</v>
      </c>
      <c r="C345" s="83">
        <f t="shared" si="10"/>
        <v>8</v>
      </c>
      <c r="D345" s="50" t="s">
        <v>258</v>
      </c>
      <c r="E345" s="50" t="s">
        <v>410</v>
      </c>
      <c r="F345" s="51">
        <v>44062</v>
      </c>
      <c r="G345" s="50" t="s">
        <v>278</v>
      </c>
      <c r="H345" s="52">
        <v>100</v>
      </c>
      <c r="I345" s="50" t="s">
        <v>675</v>
      </c>
      <c r="J345" s="50" t="s">
        <v>409</v>
      </c>
      <c r="K345" s="50" t="s">
        <v>410</v>
      </c>
      <c r="L345" s="50" t="s">
        <v>293</v>
      </c>
      <c r="M345" s="52">
        <v>159657</v>
      </c>
      <c r="N345" s="50" t="s">
        <v>294</v>
      </c>
      <c r="O345" s="50" t="s">
        <v>317</v>
      </c>
      <c r="P345" s="55">
        <v>-36939.360000000001</v>
      </c>
      <c r="Q345" s="52">
        <v>8</v>
      </c>
      <c r="R345" s="50" t="s">
        <v>1106</v>
      </c>
      <c r="S345" s="52">
        <v>2020</v>
      </c>
      <c r="T345" s="50" t="s">
        <v>1107</v>
      </c>
      <c r="U345" s="50" t="s">
        <v>263</v>
      </c>
      <c r="V345" s="50" t="s">
        <v>288</v>
      </c>
      <c r="W345" s="50" t="s">
        <v>295</v>
      </c>
      <c r="X345" s="52">
        <v>1</v>
      </c>
      <c r="Y345" s="52">
        <v>130447</v>
      </c>
      <c r="Z345" s="50" t="s">
        <v>266</v>
      </c>
      <c r="AA345" s="52">
        <v>1</v>
      </c>
      <c r="AB345" s="52">
        <v>0</v>
      </c>
      <c r="AC345" s="51">
        <v>44062</v>
      </c>
      <c r="AD345" s="51">
        <v>44063</v>
      </c>
      <c r="AE345" s="50" t="s">
        <v>670</v>
      </c>
    </row>
    <row r="346" spans="1:31" ht="17.25" customHeight="1">
      <c r="A346" s="57" t="str">
        <f t="shared" si="11"/>
        <v>SERVIÇOS MÉDICOS</v>
      </c>
      <c r="B346" s="69" t="str">
        <f>VLOOKUP(A346,'De Para'!$C$3:$D$195,2,0)</f>
        <v>FORNECEDORES</v>
      </c>
      <c r="C346" s="83">
        <f t="shared" si="10"/>
        <v>8</v>
      </c>
      <c r="D346" s="50" t="s">
        <v>258</v>
      </c>
      <c r="E346" s="50" t="s">
        <v>410</v>
      </c>
      <c r="F346" s="51">
        <v>44062</v>
      </c>
      <c r="G346" s="50" t="s">
        <v>278</v>
      </c>
      <c r="H346" s="52">
        <v>100</v>
      </c>
      <c r="I346" s="50" t="s">
        <v>675</v>
      </c>
      <c r="J346" s="50" t="s">
        <v>409</v>
      </c>
      <c r="K346" s="50" t="s">
        <v>410</v>
      </c>
      <c r="L346" s="50" t="s">
        <v>293</v>
      </c>
      <c r="M346" s="52">
        <v>159658</v>
      </c>
      <c r="N346" s="50" t="s">
        <v>294</v>
      </c>
      <c r="O346" s="50" t="s">
        <v>317</v>
      </c>
      <c r="P346" s="55">
        <v>-349319.08</v>
      </c>
      <c r="Q346" s="52">
        <v>8</v>
      </c>
      <c r="R346" s="50" t="s">
        <v>1108</v>
      </c>
      <c r="S346" s="52">
        <v>2020</v>
      </c>
      <c r="T346" s="50" t="s">
        <v>1109</v>
      </c>
      <c r="U346" s="50" t="s">
        <v>263</v>
      </c>
      <c r="V346" s="50" t="s">
        <v>288</v>
      </c>
      <c r="W346" s="50" t="s">
        <v>295</v>
      </c>
      <c r="X346" s="52">
        <v>1</v>
      </c>
      <c r="Y346" s="52">
        <v>130450</v>
      </c>
      <c r="Z346" s="50" t="s">
        <v>266</v>
      </c>
      <c r="AA346" s="52">
        <v>1</v>
      </c>
      <c r="AB346" s="52">
        <v>0</v>
      </c>
      <c r="AC346" s="51">
        <v>44062</v>
      </c>
      <c r="AD346" s="51">
        <v>44063</v>
      </c>
      <c r="AE346" s="50" t="s">
        <v>670</v>
      </c>
    </row>
    <row r="347" spans="1:31" ht="17.25" customHeight="1">
      <c r="A347" s="57" t="str">
        <f t="shared" si="11"/>
        <v>TARIFAS BANCÁRIAS</v>
      </c>
      <c r="B347" s="69" t="str">
        <f>VLOOKUP(A347,'De Para'!$C$3:$D$195,2,0)</f>
        <v>PAGAMENTO DE IMPOSTOS E TAXAS</v>
      </c>
      <c r="C347" s="83">
        <f t="shared" si="10"/>
        <v>8</v>
      </c>
      <c r="D347" s="50" t="s">
        <v>258</v>
      </c>
      <c r="E347" s="50" t="s">
        <v>410</v>
      </c>
      <c r="F347" s="51">
        <v>44062</v>
      </c>
      <c r="G347" s="50" t="s">
        <v>378</v>
      </c>
      <c r="H347" s="52">
        <v>100</v>
      </c>
      <c r="I347" s="50" t="s">
        <v>675</v>
      </c>
      <c r="J347" s="50" t="s">
        <v>409</v>
      </c>
      <c r="K347" s="50" t="s">
        <v>410</v>
      </c>
      <c r="L347" s="50" t="s">
        <v>548</v>
      </c>
      <c r="M347" s="52">
        <v>159661</v>
      </c>
      <c r="N347" s="50" t="s">
        <v>549</v>
      </c>
      <c r="O347" s="50"/>
      <c r="P347" s="55">
        <v>-5.3</v>
      </c>
      <c r="Q347" s="52">
        <v>8</v>
      </c>
      <c r="R347" s="50" t="s">
        <v>275</v>
      </c>
      <c r="S347" s="52">
        <v>2020</v>
      </c>
      <c r="T347" s="50" t="s">
        <v>566</v>
      </c>
      <c r="U347" s="50" t="s">
        <v>263</v>
      </c>
      <c r="V347" s="50" t="s">
        <v>276</v>
      </c>
      <c r="W347" s="50" t="s">
        <v>429</v>
      </c>
      <c r="X347" s="52">
        <v>1</v>
      </c>
      <c r="Y347" s="52"/>
      <c r="Z347" s="50" t="s">
        <v>266</v>
      </c>
      <c r="AA347" s="52">
        <v>1</v>
      </c>
      <c r="AB347" s="52">
        <v>1</v>
      </c>
      <c r="AC347" s="51">
        <v>44062</v>
      </c>
      <c r="AD347" s="51">
        <v>44063</v>
      </c>
      <c r="AE347" s="50" t="s">
        <v>670</v>
      </c>
    </row>
    <row r="348" spans="1:31" ht="17.25" customHeight="1">
      <c r="A348" s="57" t="str">
        <f t="shared" si="11"/>
        <v>MATERIAIS HOSPITALARES C/ RESTRICAO</v>
      </c>
      <c r="B348" s="69" t="str">
        <f>VLOOKUP(A348,'De Para'!$C$3:$D$195,2,0)</f>
        <v>FORNECEDORES</v>
      </c>
      <c r="C348" s="83">
        <f t="shared" si="10"/>
        <v>8</v>
      </c>
      <c r="D348" s="50" t="s">
        <v>258</v>
      </c>
      <c r="E348" s="50" t="s">
        <v>410</v>
      </c>
      <c r="F348" s="51">
        <v>44063</v>
      </c>
      <c r="G348" s="50" t="s">
        <v>278</v>
      </c>
      <c r="H348" s="52">
        <v>100</v>
      </c>
      <c r="I348" s="50" t="s">
        <v>675</v>
      </c>
      <c r="J348" s="50" t="s">
        <v>409</v>
      </c>
      <c r="K348" s="50" t="s">
        <v>410</v>
      </c>
      <c r="L348" s="50" t="s">
        <v>359</v>
      </c>
      <c r="M348" s="52">
        <v>159662</v>
      </c>
      <c r="N348" s="50" t="s">
        <v>360</v>
      </c>
      <c r="O348" s="50" t="s">
        <v>372</v>
      </c>
      <c r="P348" s="55">
        <v>-8760</v>
      </c>
      <c r="Q348" s="52">
        <v>8</v>
      </c>
      <c r="R348" s="50" t="s">
        <v>1110</v>
      </c>
      <c r="S348" s="52">
        <v>2020</v>
      </c>
      <c r="T348" s="50" t="s">
        <v>1111</v>
      </c>
      <c r="U348" s="50" t="s">
        <v>263</v>
      </c>
      <c r="V348" s="50" t="s">
        <v>303</v>
      </c>
      <c r="W348" s="50" t="s">
        <v>344</v>
      </c>
      <c r="X348" s="52">
        <v>1</v>
      </c>
      <c r="Y348" s="52">
        <v>127506</v>
      </c>
      <c r="Z348" s="50" t="s">
        <v>266</v>
      </c>
      <c r="AA348" s="52">
        <v>1</v>
      </c>
      <c r="AB348" s="52">
        <v>0</v>
      </c>
      <c r="AC348" s="51">
        <v>44063</v>
      </c>
      <c r="AD348" s="51">
        <v>44063</v>
      </c>
      <c r="AE348" s="50" t="s">
        <v>670</v>
      </c>
    </row>
    <row r="349" spans="1:31" ht="17.25" customHeight="1">
      <c r="A349" s="57" t="str">
        <f t="shared" si="11"/>
        <v>MATERIAIS HOSPITALARES C/ RESTRICAO</v>
      </c>
      <c r="B349" s="69" t="str">
        <f>VLOOKUP(A349,'De Para'!$C$3:$D$195,2,0)</f>
        <v>FORNECEDORES</v>
      </c>
      <c r="C349" s="83">
        <f t="shared" si="10"/>
        <v>8</v>
      </c>
      <c r="D349" s="50" t="s">
        <v>258</v>
      </c>
      <c r="E349" s="50" t="s">
        <v>410</v>
      </c>
      <c r="F349" s="51">
        <v>44063</v>
      </c>
      <c r="G349" s="50" t="s">
        <v>278</v>
      </c>
      <c r="H349" s="52">
        <v>100</v>
      </c>
      <c r="I349" s="50" t="s">
        <v>675</v>
      </c>
      <c r="J349" s="50" t="s">
        <v>409</v>
      </c>
      <c r="K349" s="50" t="s">
        <v>410</v>
      </c>
      <c r="L349" s="50" t="s">
        <v>359</v>
      </c>
      <c r="M349" s="52">
        <v>159663</v>
      </c>
      <c r="N349" s="50" t="s">
        <v>360</v>
      </c>
      <c r="O349" s="50" t="s">
        <v>482</v>
      </c>
      <c r="P349" s="55">
        <v>-300</v>
      </c>
      <c r="Q349" s="52">
        <v>8</v>
      </c>
      <c r="R349" s="50" t="s">
        <v>1112</v>
      </c>
      <c r="S349" s="52">
        <v>2020</v>
      </c>
      <c r="T349" s="50" t="s">
        <v>1113</v>
      </c>
      <c r="U349" s="50" t="s">
        <v>263</v>
      </c>
      <c r="V349" s="50" t="s">
        <v>303</v>
      </c>
      <c r="W349" s="50" t="s">
        <v>344</v>
      </c>
      <c r="X349" s="52">
        <v>1</v>
      </c>
      <c r="Y349" s="52">
        <v>127510</v>
      </c>
      <c r="Z349" s="50" t="s">
        <v>266</v>
      </c>
      <c r="AA349" s="52">
        <v>1</v>
      </c>
      <c r="AB349" s="52">
        <v>0</v>
      </c>
      <c r="AC349" s="51">
        <v>44063</v>
      </c>
      <c r="AD349" s="51">
        <v>44063</v>
      </c>
      <c r="AE349" s="50" t="s">
        <v>670</v>
      </c>
    </row>
    <row r="350" spans="1:31" ht="17.25" customHeight="1">
      <c r="A350" s="57" t="str">
        <f t="shared" si="11"/>
        <v>MATERIAIS DE LIMPEZA/HIGIENE C/ RESTRICAO</v>
      </c>
      <c r="B350" s="69" t="str">
        <f>VLOOKUP(A350,'De Para'!$C$3:$D$195,2,0)</f>
        <v>FORNECEDORES</v>
      </c>
      <c r="C350" s="83">
        <f t="shared" si="10"/>
        <v>8</v>
      </c>
      <c r="D350" s="50" t="s">
        <v>258</v>
      </c>
      <c r="E350" s="50" t="s">
        <v>410</v>
      </c>
      <c r="F350" s="51">
        <v>44063</v>
      </c>
      <c r="G350" s="50" t="s">
        <v>278</v>
      </c>
      <c r="H350" s="52">
        <v>100</v>
      </c>
      <c r="I350" s="50" t="s">
        <v>675</v>
      </c>
      <c r="J350" s="50" t="s">
        <v>409</v>
      </c>
      <c r="K350" s="50" t="s">
        <v>410</v>
      </c>
      <c r="L350" s="50" t="s">
        <v>521</v>
      </c>
      <c r="M350" s="52">
        <v>159664</v>
      </c>
      <c r="N350" s="50" t="s">
        <v>522</v>
      </c>
      <c r="O350" s="50" t="s">
        <v>1114</v>
      </c>
      <c r="P350" s="55">
        <v>-232</v>
      </c>
      <c r="Q350" s="52">
        <v>8</v>
      </c>
      <c r="R350" s="50" t="s">
        <v>1115</v>
      </c>
      <c r="S350" s="52">
        <v>2020</v>
      </c>
      <c r="T350" s="50" t="s">
        <v>1116</v>
      </c>
      <c r="U350" s="50" t="s">
        <v>263</v>
      </c>
      <c r="V350" s="50" t="s">
        <v>303</v>
      </c>
      <c r="W350" s="50" t="s">
        <v>351</v>
      </c>
      <c r="X350" s="52">
        <v>1</v>
      </c>
      <c r="Y350" s="52">
        <v>127511</v>
      </c>
      <c r="Z350" s="50" t="s">
        <v>266</v>
      </c>
      <c r="AA350" s="52">
        <v>1</v>
      </c>
      <c r="AB350" s="52">
        <v>0</v>
      </c>
      <c r="AC350" s="51">
        <v>44063</v>
      </c>
      <c r="AD350" s="51">
        <v>44063</v>
      </c>
      <c r="AE350" s="50" t="s">
        <v>670</v>
      </c>
    </row>
    <row r="351" spans="1:31" ht="17.25" customHeight="1">
      <c r="A351" s="57" t="str">
        <f t="shared" si="11"/>
        <v>MATERIAIS HOSPITALARES C/ RESTRICAO</v>
      </c>
      <c r="B351" s="69" t="str">
        <f>VLOOKUP(A351,'De Para'!$C$3:$D$195,2,0)</f>
        <v>FORNECEDORES</v>
      </c>
      <c r="C351" s="83">
        <f t="shared" si="10"/>
        <v>8</v>
      </c>
      <c r="D351" s="50" t="s">
        <v>258</v>
      </c>
      <c r="E351" s="50" t="s">
        <v>410</v>
      </c>
      <c r="F351" s="51">
        <v>44063</v>
      </c>
      <c r="G351" s="50" t="s">
        <v>278</v>
      </c>
      <c r="H351" s="52">
        <v>100</v>
      </c>
      <c r="I351" s="50" t="s">
        <v>675</v>
      </c>
      <c r="J351" s="50" t="s">
        <v>409</v>
      </c>
      <c r="K351" s="50" t="s">
        <v>410</v>
      </c>
      <c r="L351" s="50" t="s">
        <v>359</v>
      </c>
      <c r="M351" s="52">
        <v>159665</v>
      </c>
      <c r="N351" s="50" t="s">
        <v>360</v>
      </c>
      <c r="O351" s="50" t="s">
        <v>372</v>
      </c>
      <c r="P351" s="55">
        <v>-1365</v>
      </c>
      <c r="Q351" s="52">
        <v>8</v>
      </c>
      <c r="R351" s="50" t="s">
        <v>1117</v>
      </c>
      <c r="S351" s="52">
        <v>2020</v>
      </c>
      <c r="T351" s="50" t="s">
        <v>1118</v>
      </c>
      <c r="U351" s="50" t="s">
        <v>263</v>
      </c>
      <c r="V351" s="50" t="s">
        <v>303</v>
      </c>
      <c r="W351" s="50" t="s">
        <v>344</v>
      </c>
      <c r="X351" s="52">
        <v>1</v>
      </c>
      <c r="Y351" s="52">
        <v>127513</v>
      </c>
      <c r="Z351" s="50" t="s">
        <v>266</v>
      </c>
      <c r="AA351" s="52">
        <v>1</v>
      </c>
      <c r="AB351" s="52">
        <v>0</v>
      </c>
      <c r="AC351" s="51">
        <v>44063</v>
      </c>
      <c r="AD351" s="51">
        <v>44063</v>
      </c>
      <c r="AE351" s="50" t="s">
        <v>670</v>
      </c>
    </row>
    <row r="352" spans="1:31" ht="17.25" customHeight="1">
      <c r="A352" s="57" t="str">
        <f t="shared" si="11"/>
        <v>MATERIAIS HOSPITALARES C/ RESTRICAO</v>
      </c>
      <c r="B352" s="69" t="str">
        <f>VLOOKUP(A352,'De Para'!$C$3:$D$195,2,0)</f>
        <v>FORNECEDORES</v>
      </c>
      <c r="C352" s="83">
        <f t="shared" si="10"/>
        <v>8</v>
      </c>
      <c r="D352" s="50" t="s">
        <v>258</v>
      </c>
      <c r="E352" s="50" t="s">
        <v>410</v>
      </c>
      <c r="F352" s="51">
        <v>44063</v>
      </c>
      <c r="G352" s="50" t="s">
        <v>278</v>
      </c>
      <c r="H352" s="52">
        <v>100</v>
      </c>
      <c r="I352" s="50" t="s">
        <v>675</v>
      </c>
      <c r="J352" s="50" t="s">
        <v>409</v>
      </c>
      <c r="K352" s="50" t="s">
        <v>410</v>
      </c>
      <c r="L352" s="50" t="s">
        <v>359</v>
      </c>
      <c r="M352" s="52">
        <v>159666</v>
      </c>
      <c r="N352" s="50" t="s">
        <v>360</v>
      </c>
      <c r="O352" s="50" t="s">
        <v>482</v>
      </c>
      <c r="P352" s="55">
        <v>-1015.8</v>
      </c>
      <c r="Q352" s="52">
        <v>8</v>
      </c>
      <c r="R352" s="50" t="s">
        <v>1119</v>
      </c>
      <c r="S352" s="52">
        <v>2020</v>
      </c>
      <c r="T352" s="50" t="s">
        <v>1120</v>
      </c>
      <c r="U352" s="50" t="s">
        <v>263</v>
      </c>
      <c r="V352" s="50" t="s">
        <v>303</v>
      </c>
      <c r="W352" s="50" t="s">
        <v>344</v>
      </c>
      <c r="X352" s="52">
        <v>1</v>
      </c>
      <c r="Y352" s="52">
        <v>127566</v>
      </c>
      <c r="Z352" s="50" t="s">
        <v>266</v>
      </c>
      <c r="AA352" s="52">
        <v>1</v>
      </c>
      <c r="AB352" s="52">
        <v>0</v>
      </c>
      <c r="AC352" s="51">
        <v>44063</v>
      </c>
      <c r="AD352" s="51">
        <v>44063</v>
      </c>
      <c r="AE352" s="50" t="s">
        <v>670</v>
      </c>
    </row>
    <row r="353" spans="1:31" ht="17.25" customHeight="1">
      <c r="A353" s="57" t="str">
        <f t="shared" si="11"/>
        <v>MATERIAIS HOSPITALARES C/ RESTRICAO</v>
      </c>
      <c r="B353" s="69" t="str">
        <f>VLOOKUP(A353,'De Para'!$C$3:$D$195,2,0)</f>
        <v>FORNECEDORES</v>
      </c>
      <c r="C353" s="83">
        <f t="shared" si="10"/>
        <v>8</v>
      </c>
      <c r="D353" s="50" t="s">
        <v>258</v>
      </c>
      <c r="E353" s="50" t="s">
        <v>410</v>
      </c>
      <c r="F353" s="51">
        <v>44063</v>
      </c>
      <c r="G353" s="50" t="s">
        <v>278</v>
      </c>
      <c r="H353" s="52">
        <v>100</v>
      </c>
      <c r="I353" s="50" t="s">
        <v>675</v>
      </c>
      <c r="J353" s="50" t="s">
        <v>409</v>
      </c>
      <c r="K353" s="50" t="s">
        <v>410</v>
      </c>
      <c r="L353" s="50" t="s">
        <v>359</v>
      </c>
      <c r="M353" s="52">
        <v>159667</v>
      </c>
      <c r="N353" s="50" t="s">
        <v>360</v>
      </c>
      <c r="O353" s="50" t="s">
        <v>467</v>
      </c>
      <c r="P353" s="55">
        <v>-2336.5500000000002</v>
      </c>
      <c r="Q353" s="52">
        <v>8</v>
      </c>
      <c r="R353" s="50" t="s">
        <v>1121</v>
      </c>
      <c r="S353" s="52">
        <v>2020</v>
      </c>
      <c r="T353" s="50" t="s">
        <v>1122</v>
      </c>
      <c r="U353" s="50" t="s">
        <v>263</v>
      </c>
      <c r="V353" s="50" t="s">
        <v>303</v>
      </c>
      <c r="W353" s="50" t="s">
        <v>344</v>
      </c>
      <c r="X353" s="52">
        <v>1</v>
      </c>
      <c r="Y353" s="52">
        <v>127568</v>
      </c>
      <c r="Z353" s="50" t="s">
        <v>266</v>
      </c>
      <c r="AA353" s="52">
        <v>1</v>
      </c>
      <c r="AB353" s="52">
        <v>0</v>
      </c>
      <c r="AC353" s="51">
        <v>44063</v>
      </c>
      <c r="AD353" s="51">
        <v>44063</v>
      </c>
      <c r="AE353" s="50" t="s">
        <v>670</v>
      </c>
    </row>
    <row r="354" spans="1:31" ht="17.25" customHeight="1">
      <c r="A354" s="57" t="str">
        <f t="shared" si="11"/>
        <v>MATERIAIS HOSPITALARES C/ RESTRICAO</v>
      </c>
      <c r="B354" s="69" t="str">
        <f>VLOOKUP(A354,'De Para'!$C$3:$D$195,2,0)</f>
        <v>FORNECEDORES</v>
      </c>
      <c r="C354" s="83">
        <f t="shared" si="10"/>
        <v>8</v>
      </c>
      <c r="D354" s="50" t="s">
        <v>258</v>
      </c>
      <c r="E354" s="50" t="s">
        <v>410</v>
      </c>
      <c r="F354" s="51">
        <v>44063</v>
      </c>
      <c r="G354" s="50" t="s">
        <v>278</v>
      </c>
      <c r="H354" s="52">
        <v>100</v>
      </c>
      <c r="I354" s="50" t="s">
        <v>675</v>
      </c>
      <c r="J354" s="50" t="s">
        <v>409</v>
      </c>
      <c r="K354" s="50" t="s">
        <v>410</v>
      </c>
      <c r="L354" s="50" t="s">
        <v>359</v>
      </c>
      <c r="M354" s="52">
        <v>159668</v>
      </c>
      <c r="N354" s="50" t="s">
        <v>360</v>
      </c>
      <c r="O354" s="50" t="s">
        <v>386</v>
      </c>
      <c r="P354" s="55">
        <v>-2349.1</v>
      </c>
      <c r="Q354" s="52">
        <v>8</v>
      </c>
      <c r="R354" s="50" t="s">
        <v>1123</v>
      </c>
      <c r="S354" s="52">
        <v>2020</v>
      </c>
      <c r="T354" s="50" t="s">
        <v>1124</v>
      </c>
      <c r="U354" s="50" t="s">
        <v>263</v>
      </c>
      <c r="V354" s="50" t="s">
        <v>303</v>
      </c>
      <c r="W354" s="50" t="s">
        <v>344</v>
      </c>
      <c r="X354" s="52">
        <v>1</v>
      </c>
      <c r="Y354" s="52">
        <v>127570</v>
      </c>
      <c r="Z354" s="50" t="s">
        <v>266</v>
      </c>
      <c r="AA354" s="52">
        <v>1</v>
      </c>
      <c r="AB354" s="52">
        <v>0</v>
      </c>
      <c r="AC354" s="51">
        <v>44063</v>
      </c>
      <c r="AD354" s="51">
        <v>44063</v>
      </c>
      <c r="AE354" s="50" t="s">
        <v>670</v>
      </c>
    </row>
    <row r="355" spans="1:31" ht="17.25" customHeight="1">
      <c r="A355" s="57" t="str">
        <f t="shared" si="11"/>
        <v>MÓVEIS E UTENSÍLIOS C/ RESTRIÇÃO</v>
      </c>
      <c r="B355" s="69" t="str">
        <f>VLOOKUP(A355,'De Para'!$C$3:$D$195,2,0)</f>
        <v>FORNECEDORES</v>
      </c>
      <c r="C355" s="83">
        <f t="shared" si="10"/>
        <v>8</v>
      </c>
      <c r="D355" s="50" t="s">
        <v>258</v>
      </c>
      <c r="E355" s="50" t="s">
        <v>410</v>
      </c>
      <c r="F355" s="51">
        <v>44063</v>
      </c>
      <c r="G355" s="50" t="s">
        <v>278</v>
      </c>
      <c r="H355" s="52">
        <v>100</v>
      </c>
      <c r="I355" s="50" t="s">
        <v>675</v>
      </c>
      <c r="J355" s="50" t="s">
        <v>409</v>
      </c>
      <c r="K355" s="50" t="s">
        <v>410</v>
      </c>
      <c r="L355" s="50" t="s">
        <v>415</v>
      </c>
      <c r="M355" s="52">
        <v>159669</v>
      </c>
      <c r="N355" s="50" t="s">
        <v>416</v>
      </c>
      <c r="O355" s="50" t="s">
        <v>594</v>
      </c>
      <c r="P355" s="55">
        <v>-1900</v>
      </c>
      <c r="Q355" s="52">
        <v>8</v>
      </c>
      <c r="R355" s="50" t="s">
        <v>392</v>
      </c>
      <c r="S355" s="52">
        <v>2020</v>
      </c>
      <c r="T355" s="50" t="s">
        <v>1125</v>
      </c>
      <c r="U355" s="50" t="s">
        <v>263</v>
      </c>
      <c r="V355" s="50" t="s">
        <v>383</v>
      </c>
      <c r="W355" s="50" t="s">
        <v>417</v>
      </c>
      <c r="X355" s="52">
        <v>1</v>
      </c>
      <c r="Y355" s="52">
        <v>128111</v>
      </c>
      <c r="Z355" s="50" t="s">
        <v>266</v>
      </c>
      <c r="AA355" s="52">
        <v>1</v>
      </c>
      <c r="AB355" s="52">
        <v>0</v>
      </c>
      <c r="AC355" s="51">
        <v>44063</v>
      </c>
      <c r="AD355" s="51">
        <v>44063</v>
      </c>
      <c r="AE355" s="50" t="s">
        <v>670</v>
      </c>
    </row>
    <row r="356" spans="1:31" ht="17.25" customHeight="1">
      <c r="A356" s="57" t="str">
        <f t="shared" si="11"/>
        <v>GASES HOSPITALARES</v>
      </c>
      <c r="B356" s="69" t="str">
        <f>VLOOKUP(A356,'De Para'!$C$3:$D$195,2,0)</f>
        <v>FORNECEDORES</v>
      </c>
      <c r="C356" s="83">
        <f t="shared" si="10"/>
        <v>8</v>
      </c>
      <c r="D356" s="50" t="s">
        <v>258</v>
      </c>
      <c r="E356" s="50" t="s">
        <v>410</v>
      </c>
      <c r="F356" s="51">
        <v>44063</v>
      </c>
      <c r="G356" s="50" t="s">
        <v>278</v>
      </c>
      <c r="H356" s="52">
        <v>100</v>
      </c>
      <c r="I356" s="50" t="s">
        <v>675</v>
      </c>
      <c r="J356" s="50" t="s">
        <v>409</v>
      </c>
      <c r="K356" s="50" t="s">
        <v>410</v>
      </c>
      <c r="L356" s="50" t="s">
        <v>464</v>
      </c>
      <c r="M356" s="52">
        <v>159670</v>
      </c>
      <c r="N356" s="50" t="s">
        <v>465</v>
      </c>
      <c r="O356" s="50" t="s">
        <v>1062</v>
      </c>
      <c r="P356" s="55">
        <v>-240</v>
      </c>
      <c r="Q356" s="52">
        <v>8</v>
      </c>
      <c r="R356" s="50" t="s">
        <v>1126</v>
      </c>
      <c r="S356" s="52">
        <v>2020</v>
      </c>
      <c r="T356" s="50" t="s">
        <v>1127</v>
      </c>
      <c r="U356" s="50" t="s">
        <v>263</v>
      </c>
      <c r="V356" s="50" t="s">
        <v>303</v>
      </c>
      <c r="W356" s="50" t="s">
        <v>466</v>
      </c>
      <c r="X356" s="52">
        <v>1</v>
      </c>
      <c r="Y356" s="52">
        <v>128242</v>
      </c>
      <c r="Z356" s="50" t="s">
        <v>266</v>
      </c>
      <c r="AA356" s="52">
        <v>1</v>
      </c>
      <c r="AB356" s="52">
        <v>0</v>
      </c>
      <c r="AC356" s="51">
        <v>44063</v>
      </c>
      <c r="AD356" s="51">
        <v>44063</v>
      </c>
      <c r="AE356" s="50" t="s">
        <v>670</v>
      </c>
    </row>
    <row r="357" spans="1:31" ht="17.25" customHeight="1">
      <c r="A357" s="57" t="str">
        <f t="shared" si="11"/>
        <v>GASES HOSPITALARES</v>
      </c>
      <c r="B357" s="69" t="str">
        <f>VLOOKUP(A357,'De Para'!$C$3:$D$195,2,0)</f>
        <v>FORNECEDORES</v>
      </c>
      <c r="C357" s="83">
        <f t="shared" si="10"/>
        <v>8</v>
      </c>
      <c r="D357" s="50" t="s">
        <v>258</v>
      </c>
      <c r="E357" s="50" t="s">
        <v>410</v>
      </c>
      <c r="F357" s="51">
        <v>44063</v>
      </c>
      <c r="G357" s="50" t="s">
        <v>278</v>
      </c>
      <c r="H357" s="52">
        <v>100</v>
      </c>
      <c r="I357" s="50" t="s">
        <v>675</v>
      </c>
      <c r="J357" s="50" t="s">
        <v>409</v>
      </c>
      <c r="K357" s="50" t="s">
        <v>410</v>
      </c>
      <c r="L357" s="50" t="s">
        <v>464</v>
      </c>
      <c r="M357" s="52">
        <v>159671</v>
      </c>
      <c r="N357" s="50" t="s">
        <v>465</v>
      </c>
      <c r="O357" s="50" t="s">
        <v>1062</v>
      </c>
      <c r="P357" s="55">
        <v>-180</v>
      </c>
      <c r="Q357" s="52">
        <v>8</v>
      </c>
      <c r="R357" s="50" t="s">
        <v>611</v>
      </c>
      <c r="S357" s="52">
        <v>2020</v>
      </c>
      <c r="T357" s="50" t="s">
        <v>1128</v>
      </c>
      <c r="U357" s="50" t="s">
        <v>263</v>
      </c>
      <c r="V357" s="50" t="s">
        <v>303</v>
      </c>
      <c r="W357" s="50" t="s">
        <v>466</v>
      </c>
      <c r="X357" s="52">
        <v>1</v>
      </c>
      <c r="Y357" s="52">
        <v>128244</v>
      </c>
      <c r="Z357" s="50" t="s">
        <v>266</v>
      </c>
      <c r="AA357" s="52">
        <v>1</v>
      </c>
      <c r="AB357" s="52">
        <v>0</v>
      </c>
      <c r="AC357" s="51">
        <v>44063</v>
      </c>
      <c r="AD357" s="51">
        <v>44063</v>
      </c>
      <c r="AE357" s="50" t="s">
        <v>670</v>
      </c>
    </row>
    <row r="358" spans="1:31" ht="17.25" customHeight="1">
      <c r="A358" s="57" t="str">
        <f t="shared" si="11"/>
        <v>INSS</v>
      </c>
      <c r="B358" s="69" t="str">
        <f>VLOOKUP(A358,'De Para'!$C$3:$D$195,2,0)</f>
        <v>FOLHA E ENCARGOS</v>
      </c>
      <c r="C358" s="83">
        <f t="shared" si="10"/>
        <v>8</v>
      </c>
      <c r="D358" s="50" t="s">
        <v>258</v>
      </c>
      <c r="E358" s="50" t="s">
        <v>410</v>
      </c>
      <c r="F358" s="51">
        <v>44063</v>
      </c>
      <c r="G358" s="50" t="s">
        <v>278</v>
      </c>
      <c r="H358" s="52">
        <v>100</v>
      </c>
      <c r="I358" s="50" t="s">
        <v>675</v>
      </c>
      <c r="J358" s="50" t="s">
        <v>409</v>
      </c>
      <c r="K358" s="50" t="s">
        <v>410</v>
      </c>
      <c r="L358" s="50" t="s">
        <v>345</v>
      </c>
      <c r="M358" s="52">
        <v>159672</v>
      </c>
      <c r="N358" s="50" t="s">
        <v>346</v>
      </c>
      <c r="O358" s="50" t="s">
        <v>347</v>
      </c>
      <c r="P358" s="55">
        <v>-47930.98</v>
      </c>
      <c r="Q358" s="52">
        <v>8</v>
      </c>
      <c r="R358" s="50" t="s">
        <v>1129</v>
      </c>
      <c r="S358" s="52">
        <v>2020</v>
      </c>
      <c r="T358" s="50" t="s">
        <v>1130</v>
      </c>
      <c r="U358" s="50" t="s">
        <v>263</v>
      </c>
      <c r="V358" s="50" t="s">
        <v>282</v>
      </c>
      <c r="W358" s="50" t="s">
        <v>348</v>
      </c>
      <c r="X358" s="52">
        <v>1</v>
      </c>
      <c r="Y358" s="52">
        <v>128318</v>
      </c>
      <c r="Z358" s="50" t="s">
        <v>266</v>
      </c>
      <c r="AA358" s="52">
        <v>1</v>
      </c>
      <c r="AB358" s="52">
        <v>0</v>
      </c>
      <c r="AC358" s="51">
        <v>44063</v>
      </c>
      <c r="AD358" s="51">
        <v>44063</v>
      </c>
      <c r="AE358" s="50" t="s">
        <v>670</v>
      </c>
    </row>
    <row r="359" spans="1:31" ht="17.25" customHeight="1">
      <c r="A359" s="57" t="str">
        <f t="shared" si="11"/>
        <v>IRRF S/ FOLHA</v>
      </c>
      <c r="B359" s="69" t="str">
        <f>VLOOKUP(A359,'De Para'!$C$3:$D$195,2,0)</f>
        <v>FOLHA E ENCARGOS</v>
      </c>
      <c r="C359" s="83">
        <f t="shared" si="10"/>
        <v>8</v>
      </c>
      <c r="D359" s="50" t="s">
        <v>258</v>
      </c>
      <c r="E359" s="50" t="s">
        <v>410</v>
      </c>
      <c r="F359" s="51">
        <v>44063</v>
      </c>
      <c r="G359" s="50" t="s">
        <v>278</v>
      </c>
      <c r="H359" s="52">
        <v>97.04</v>
      </c>
      <c r="I359" s="50" t="s">
        <v>675</v>
      </c>
      <c r="J359" s="50" t="s">
        <v>409</v>
      </c>
      <c r="K359" s="50" t="s">
        <v>410</v>
      </c>
      <c r="L359" s="50" t="s">
        <v>389</v>
      </c>
      <c r="M359" s="52">
        <v>159673</v>
      </c>
      <c r="N359" s="50" t="s">
        <v>390</v>
      </c>
      <c r="O359" s="50" t="s">
        <v>347</v>
      </c>
      <c r="P359" s="55">
        <v>-22332.06</v>
      </c>
      <c r="Q359" s="52">
        <v>8</v>
      </c>
      <c r="R359" s="50" t="s">
        <v>1131</v>
      </c>
      <c r="S359" s="52">
        <v>2020</v>
      </c>
      <c r="T359" s="50" t="s">
        <v>1132</v>
      </c>
      <c r="U359" s="50" t="s">
        <v>263</v>
      </c>
      <c r="V359" s="50" t="s">
        <v>282</v>
      </c>
      <c r="W359" s="50" t="s">
        <v>348</v>
      </c>
      <c r="X359" s="52">
        <v>1</v>
      </c>
      <c r="Y359" s="52">
        <v>129148</v>
      </c>
      <c r="Z359" s="50" t="s">
        <v>266</v>
      </c>
      <c r="AA359" s="52">
        <v>1</v>
      </c>
      <c r="AB359" s="52">
        <v>0</v>
      </c>
      <c r="AC359" s="51">
        <v>44063</v>
      </c>
      <c r="AD359" s="51">
        <v>44063</v>
      </c>
      <c r="AE359" s="50" t="s">
        <v>670</v>
      </c>
    </row>
    <row r="360" spans="1:31" ht="17.25" customHeight="1">
      <c r="A360" s="57" t="str">
        <f t="shared" si="11"/>
        <v>IRRF S/ EVENTUAIS</v>
      </c>
      <c r="B360" s="69" t="str">
        <f>VLOOKUP(A360,'De Para'!$C$3:$D$195,2,0)</f>
        <v>FOLHA E ENCARGOS</v>
      </c>
      <c r="C360" s="83">
        <f t="shared" si="10"/>
        <v>8</v>
      </c>
      <c r="D360" s="50" t="s">
        <v>258</v>
      </c>
      <c r="E360" s="50" t="s">
        <v>410</v>
      </c>
      <c r="F360" s="51">
        <v>44063</v>
      </c>
      <c r="G360" s="50" t="s">
        <v>278</v>
      </c>
      <c r="H360" s="52">
        <v>2.96</v>
      </c>
      <c r="I360" s="50" t="s">
        <v>675</v>
      </c>
      <c r="J360" s="50" t="s">
        <v>409</v>
      </c>
      <c r="K360" s="50" t="s">
        <v>410</v>
      </c>
      <c r="L360" s="50" t="s">
        <v>397</v>
      </c>
      <c r="M360" s="52">
        <v>159673</v>
      </c>
      <c r="N360" s="50" t="s">
        <v>398</v>
      </c>
      <c r="O360" s="50" t="s">
        <v>347</v>
      </c>
      <c r="P360" s="55">
        <v>-680.41</v>
      </c>
      <c r="Q360" s="52">
        <v>8</v>
      </c>
      <c r="R360" s="50" t="s">
        <v>1131</v>
      </c>
      <c r="S360" s="52">
        <v>2020</v>
      </c>
      <c r="T360" s="50" t="s">
        <v>1132</v>
      </c>
      <c r="U360" s="50" t="s">
        <v>263</v>
      </c>
      <c r="V360" s="50" t="s">
        <v>282</v>
      </c>
      <c r="W360" s="50" t="s">
        <v>292</v>
      </c>
      <c r="X360" s="52">
        <v>1</v>
      </c>
      <c r="Y360" s="52">
        <v>129148</v>
      </c>
      <c r="Z360" s="50" t="s">
        <v>266</v>
      </c>
      <c r="AA360" s="52">
        <v>1</v>
      </c>
      <c r="AB360" s="52">
        <v>0</v>
      </c>
      <c r="AC360" s="51">
        <v>44063</v>
      </c>
      <c r="AD360" s="51">
        <v>44063</v>
      </c>
      <c r="AE360" s="50" t="s">
        <v>670</v>
      </c>
    </row>
    <row r="361" spans="1:31" ht="17.25" customHeight="1">
      <c r="A361" s="57" t="str">
        <f t="shared" si="11"/>
        <v>IRRF FORNECEDOR - PESSOA FÍSICA</v>
      </c>
      <c r="B361" s="69" t="str">
        <f>VLOOKUP(A361,'De Para'!$C$3:$D$195,2,0)</f>
        <v>IMPOSTOS</v>
      </c>
      <c r="C361" s="83">
        <f t="shared" si="10"/>
        <v>8</v>
      </c>
      <c r="D361" s="50" t="s">
        <v>258</v>
      </c>
      <c r="E361" s="50" t="s">
        <v>410</v>
      </c>
      <c r="F361" s="51">
        <v>44063</v>
      </c>
      <c r="G361" s="50" t="s">
        <v>278</v>
      </c>
      <c r="H361" s="52">
        <v>100</v>
      </c>
      <c r="I361" s="50" t="s">
        <v>675</v>
      </c>
      <c r="J361" s="50" t="s">
        <v>409</v>
      </c>
      <c r="K361" s="50" t="s">
        <v>410</v>
      </c>
      <c r="L361" s="50" t="s">
        <v>503</v>
      </c>
      <c r="M361" s="52">
        <v>159674</v>
      </c>
      <c r="N361" s="50" t="s">
        <v>504</v>
      </c>
      <c r="O361" s="50" t="s">
        <v>59</v>
      </c>
      <c r="P361" s="55">
        <v>-280.5</v>
      </c>
      <c r="Q361" s="52">
        <v>8</v>
      </c>
      <c r="R361" s="50" t="s">
        <v>1133</v>
      </c>
      <c r="S361" s="52">
        <v>2020</v>
      </c>
      <c r="T361" s="50" t="s">
        <v>1134</v>
      </c>
      <c r="U361" s="50" t="s">
        <v>263</v>
      </c>
      <c r="V361" s="50" t="s">
        <v>337</v>
      </c>
      <c r="W361" s="50" t="s">
        <v>505</v>
      </c>
      <c r="X361" s="52">
        <v>1</v>
      </c>
      <c r="Y361" s="52">
        <v>129149</v>
      </c>
      <c r="Z361" s="50" t="s">
        <v>266</v>
      </c>
      <c r="AA361" s="52">
        <v>1</v>
      </c>
      <c r="AB361" s="52">
        <v>0</v>
      </c>
      <c r="AC361" s="51">
        <v>44063</v>
      </c>
      <c r="AD361" s="51">
        <v>44063</v>
      </c>
      <c r="AE361" s="50" t="s">
        <v>670</v>
      </c>
    </row>
    <row r="362" spans="1:31" ht="17.25" customHeight="1">
      <c r="A362" s="57" t="str">
        <f t="shared" si="11"/>
        <v>IRRF FORNECEDOR - PESSOA FÍSICA</v>
      </c>
      <c r="B362" s="69" t="str">
        <f>VLOOKUP(A362,'De Para'!$C$3:$D$195,2,0)</f>
        <v>IMPOSTOS</v>
      </c>
      <c r="C362" s="83">
        <f t="shared" si="10"/>
        <v>8</v>
      </c>
      <c r="D362" s="50" t="s">
        <v>258</v>
      </c>
      <c r="E362" s="50" t="s">
        <v>410</v>
      </c>
      <c r="F362" s="51">
        <v>44063</v>
      </c>
      <c r="G362" s="50" t="s">
        <v>278</v>
      </c>
      <c r="H362" s="52">
        <v>100</v>
      </c>
      <c r="I362" s="86" t="s">
        <v>675</v>
      </c>
      <c r="J362" s="50" t="s">
        <v>409</v>
      </c>
      <c r="K362" s="50" t="s">
        <v>410</v>
      </c>
      <c r="L362" s="50" t="s">
        <v>503</v>
      </c>
      <c r="M362" s="52">
        <v>159675</v>
      </c>
      <c r="N362" s="50" t="s">
        <v>504</v>
      </c>
      <c r="O362" s="53" t="s">
        <v>59</v>
      </c>
      <c r="P362" s="55">
        <v>-366.81</v>
      </c>
      <c r="Q362" s="52">
        <v>8</v>
      </c>
      <c r="R362" s="50" t="s">
        <v>1135</v>
      </c>
      <c r="S362" s="52">
        <v>2020</v>
      </c>
      <c r="T362" s="50" t="s">
        <v>1136</v>
      </c>
      <c r="U362" s="50" t="s">
        <v>263</v>
      </c>
      <c r="V362" s="50" t="s">
        <v>337</v>
      </c>
      <c r="W362" s="50" t="s">
        <v>505</v>
      </c>
      <c r="X362" s="52">
        <v>1</v>
      </c>
      <c r="Y362" s="52">
        <v>129150</v>
      </c>
      <c r="Z362" s="50" t="s">
        <v>266</v>
      </c>
      <c r="AA362" s="52">
        <v>1</v>
      </c>
      <c r="AB362" s="52">
        <v>0</v>
      </c>
      <c r="AC362" s="51">
        <v>44063</v>
      </c>
      <c r="AD362" s="51">
        <v>44063</v>
      </c>
      <c r="AE362" s="50" t="s">
        <v>670</v>
      </c>
    </row>
    <row r="363" spans="1:31" ht="17.25" customHeight="1">
      <c r="A363" s="57" t="str">
        <f t="shared" si="11"/>
        <v>IRRF FORNECEDOR - PESSOA JURÍDICA</v>
      </c>
      <c r="B363" s="69" t="str">
        <f>VLOOKUP(A363,'De Para'!$C$3:$D$195,2,0)</f>
        <v>IMPOSTOS</v>
      </c>
      <c r="C363" s="83">
        <f t="shared" si="10"/>
        <v>8</v>
      </c>
      <c r="D363" s="50" t="s">
        <v>258</v>
      </c>
      <c r="E363" s="50" t="s">
        <v>410</v>
      </c>
      <c r="F363" s="51">
        <v>44063</v>
      </c>
      <c r="G363" s="50" t="s">
        <v>278</v>
      </c>
      <c r="H363" s="52">
        <v>100</v>
      </c>
      <c r="I363" s="86" t="s">
        <v>675</v>
      </c>
      <c r="J363" s="50" t="s">
        <v>409</v>
      </c>
      <c r="K363" s="50" t="s">
        <v>410</v>
      </c>
      <c r="L363" s="50" t="s">
        <v>455</v>
      </c>
      <c r="M363" s="52">
        <v>159676</v>
      </c>
      <c r="N363" s="50" t="s">
        <v>456</v>
      </c>
      <c r="O363" s="50" t="s">
        <v>59</v>
      </c>
      <c r="P363" s="55">
        <v>-3579.48</v>
      </c>
      <c r="Q363" s="52">
        <v>8</v>
      </c>
      <c r="R363" s="50" t="s">
        <v>1137</v>
      </c>
      <c r="S363" s="52">
        <v>2020</v>
      </c>
      <c r="T363" s="50" t="s">
        <v>1138</v>
      </c>
      <c r="U363" s="50" t="s">
        <v>263</v>
      </c>
      <c r="V363" s="50" t="s">
        <v>337</v>
      </c>
      <c r="W363" s="50" t="s">
        <v>457</v>
      </c>
      <c r="X363" s="52">
        <v>1</v>
      </c>
      <c r="Y363" s="52">
        <v>129151</v>
      </c>
      <c r="Z363" s="50" t="s">
        <v>266</v>
      </c>
      <c r="AA363" s="52">
        <v>1</v>
      </c>
      <c r="AB363" s="52">
        <v>0</v>
      </c>
      <c r="AC363" s="51">
        <v>44063</v>
      </c>
      <c r="AD363" s="51">
        <v>44063</v>
      </c>
      <c r="AE363" s="50" t="s">
        <v>670</v>
      </c>
    </row>
    <row r="364" spans="1:31" ht="17.25" customHeight="1">
      <c r="A364" s="57" t="str">
        <f t="shared" si="11"/>
        <v>IRRF FORNECEDOR - PESSOA JURÍDICA</v>
      </c>
      <c r="B364" s="69" t="str">
        <f>VLOOKUP(A364,'De Para'!$C$3:$D$195,2,0)</f>
        <v>IMPOSTOS</v>
      </c>
      <c r="C364" s="83">
        <f t="shared" si="10"/>
        <v>8</v>
      </c>
      <c r="D364" s="50" t="s">
        <v>258</v>
      </c>
      <c r="E364" s="50" t="s">
        <v>410</v>
      </c>
      <c r="F364" s="51">
        <v>44063</v>
      </c>
      <c r="G364" s="50" t="s">
        <v>278</v>
      </c>
      <c r="H364" s="52">
        <v>100</v>
      </c>
      <c r="I364" s="86" t="s">
        <v>675</v>
      </c>
      <c r="J364" s="50" t="s">
        <v>409</v>
      </c>
      <c r="K364" s="50" t="s">
        <v>410</v>
      </c>
      <c r="L364" s="50" t="s">
        <v>455</v>
      </c>
      <c r="M364" s="52">
        <v>159677</v>
      </c>
      <c r="N364" s="50" t="s">
        <v>456</v>
      </c>
      <c r="O364" s="50" t="s">
        <v>59</v>
      </c>
      <c r="P364" s="55">
        <v>-4214.32</v>
      </c>
      <c r="Q364" s="52">
        <v>8</v>
      </c>
      <c r="R364" s="50" t="s">
        <v>1139</v>
      </c>
      <c r="S364" s="52">
        <v>2020</v>
      </c>
      <c r="T364" s="50" t="s">
        <v>1140</v>
      </c>
      <c r="U364" s="50" t="s">
        <v>263</v>
      </c>
      <c r="V364" s="50" t="s">
        <v>337</v>
      </c>
      <c r="W364" s="50" t="s">
        <v>457</v>
      </c>
      <c r="X364" s="52">
        <v>1</v>
      </c>
      <c r="Y364" s="52">
        <v>129152</v>
      </c>
      <c r="Z364" s="50" t="s">
        <v>266</v>
      </c>
      <c r="AA364" s="52">
        <v>1</v>
      </c>
      <c r="AB364" s="52">
        <v>0</v>
      </c>
      <c r="AC364" s="51">
        <v>44063</v>
      </c>
      <c r="AD364" s="51">
        <v>44063</v>
      </c>
      <c r="AE364" s="50" t="s">
        <v>670</v>
      </c>
    </row>
    <row r="365" spans="1:31" ht="17.25" customHeight="1">
      <c r="A365" s="57" t="str">
        <f t="shared" si="11"/>
        <v>PCC</v>
      </c>
      <c r="B365" s="69" t="str">
        <f>VLOOKUP(A365,'De Para'!$C$3:$D$195,2,0)</f>
        <v>IMPOSTOS</v>
      </c>
      <c r="C365" s="83">
        <f t="shared" si="10"/>
        <v>8</v>
      </c>
      <c r="D365" s="50" t="s">
        <v>258</v>
      </c>
      <c r="E365" s="50" t="s">
        <v>410</v>
      </c>
      <c r="F365" s="51">
        <v>44063</v>
      </c>
      <c r="G365" s="50" t="s">
        <v>278</v>
      </c>
      <c r="H365" s="52">
        <v>100</v>
      </c>
      <c r="I365" s="86" t="s">
        <v>675</v>
      </c>
      <c r="J365" s="50" t="s">
        <v>409</v>
      </c>
      <c r="K365" s="50" t="s">
        <v>410</v>
      </c>
      <c r="L365" s="50" t="s">
        <v>335</v>
      </c>
      <c r="M365" s="52">
        <v>159678</v>
      </c>
      <c r="N365" s="50" t="s">
        <v>336</v>
      </c>
      <c r="O365" s="50" t="s">
        <v>59</v>
      </c>
      <c r="P365" s="55">
        <v>-26340.44</v>
      </c>
      <c r="Q365" s="52">
        <v>8</v>
      </c>
      <c r="R365" s="50" t="s">
        <v>1141</v>
      </c>
      <c r="S365" s="52">
        <v>2020</v>
      </c>
      <c r="T365" s="50" t="s">
        <v>1142</v>
      </c>
      <c r="U365" s="50" t="s">
        <v>263</v>
      </c>
      <c r="V365" s="50" t="s">
        <v>337</v>
      </c>
      <c r="W365" s="50" t="s">
        <v>338</v>
      </c>
      <c r="X365" s="52">
        <v>1</v>
      </c>
      <c r="Y365" s="52">
        <v>129531</v>
      </c>
      <c r="Z365" s="50" t="s">
        <v>266</v>
      </c>
      <c r="AA365" s="52">
        <v>1</v>
      </c>
      <c r="AB365" s="52">
        <v>0</v>
      </c>
      <c r="AC365" s="51">
        <v>44063</v>
      </c>
      <c r="AD365" s="51">
        <v>44063</v>
      </c>
      <c r="AE365" s="50" t="s">
        <v>670</v>
      </c>
    </row>
    <row r="366" spans="1:31" ht="17.25" customHeight="1">
      <c r="A366" s="57" t="str">
        <f t="shared" si="11"/>
        <v>INSS FORNECEDOR</v>
      </c>
      <c r="B366" s="69" t="str">
        <f>VLOOKUP(A366,'De Para'!$C$3:$D$195,2,0)</f>
        <v>IMPOSTOS</v>
      </c>
      <c r="C366" s="83">
        <f t="shared" si="10"/>
        <v>8</v>
      </c>
      <c r="D366" s="50" t="s">
        <v>258</v>
      </c>
      <c r="E366" s="50" t="s">
        <v>410</v>
      </c>
      <c r="F366" s="51">
        <v>44063</v>
      </c>
      <c r="G366" s="50" t="s">
        <v>278</v>
      </c>
      <c r="H366" s="52">
        <v>100</v>
      </c>
      <c r="I366" s="86" t="s">
        <v>675</v>
      </c>
      <c r="J366" s="50" t="s">
        <v>409</v>
      </c>
      <c r="K366" s="50" t="s">
        <v>410</v>
      </c>
      <c r="L366" s="50" t="s">
        <v>403</v>
      </c>
      <c r="M366" s="52">
        <v>159679</v>
      </c>
      <c r="N366" s="50" t="s">
        <v>404</v>
      </c>
      <c r="O366" s="50" t="s">
        <v>59</v>
      </c>
      <c r="P366" s="55">
        <v>-13124.76</v>
      </c>
      <c r="Q366" s="52">
        <v>8</v>
      </c>
      <c r="R366" s="50" t="s">
        <v>1143</v>
      </c>
      <c r="S366" s="52">
        <v>2020</v>
      </c>
      <c r="T366" s="50" t="s">
        <v>1144</v>
      </c>
      <c r="U366" s="50" t="s">
        <v>263</v>
      </c>
      <c r="V366" s="50" t="s">
        <v>337</v>
      </c>
      <c r="W366" s="50" t="s">
        <v>405</v>
      </c>
      <c r="X366" s="52">
        <v>1</v>
      </c>
      <c r="Y366" s="52">
        <v>129998</v>
      </c>
      <c r="Z366" s="50" t="s">
        <v>266</v>
      </c>
      <c r="AA366" s="52">
        <v>1</v>
      </c>
      <c r="AB366" s="52">
        <v>0</v>
      </c>
      <c r="AC366" s="51">
        <v>44063</v>
      </c>
      <c r="AD366" s="51">
        <v>44063</v>
      </c>
      <c r="AE366" s="50" t="s">
        <v>670</v>
      </c>
    </row>
    <row r="367" spans="1:31" ht="17.25" customHeight="1">
      <c r="A367" s="57" t="str">
        <f t="shared" si="11"/>
        <v>INSS FORNECEDOR</v>
      </c>
      <c r="B367" s="69" t="str">
        <f>VLOOKUP(A367,'De Para'!$C$3:$D$195,2,0)</f>
        <v>IMPOSTOS</v>
      </c>
      <c r="C367" s="83">
        <f t="shared" si="10"/>
        <v>8</v>
      </c>
      <c r="D367" s="50" t="s">
        <v>258</v>
      </c>
      <c r="E367" s="50" t="s">
        <v>410</v>
      </c>
      <c r="F367" s="51">
        <v>44063</v>
      </c>
      <c r="G367" s="50" t="s">
        <v>278</v>
      </c>
      <c r="H367" s="52">
        <v>100</v>
      </c>
      <c r="I367" s="86" t="s">
        <v>675</v>
      </c>
      <c r="J367" s="50" t="s">
        <v>409</v>
      </c>
      <c r="K367" s="50" t="s">
        <v>410</v>
      </c>
      <c r="L367" s="50" t="s">
        <v>403</v>
      </c>
      <c r="M367" s="52">
        <v>159680</v>
      </c>
      <c r="N367" s="50" t="s">
        <v>404</v>
      </c>
      <c r="O367" s="50" t="s">
        <v>59</v>
      </c>
      <c r="P367" s="55">
        <v>-15452.51</v>
      </c>
      <c r="Q367" s="52">
        <v>8</v>
      </c>
      <c r="R367" s="50" t="s">
        <v>1145</v>
      </c>
      <c r="S367" s="52">
        <v>2020</v>
      </c>
      <c r="T367" s="50" t="s">
        <v>1146</v>
      </c>
      <c r="U367" s="50" t="s">
        <v>263</v>
      </c>
      <c r="V367" s="50" t="s">
        <v>337</v>
      </c>
      <c r="W367" s="50" t="s">
        <v>405</v>
      </c>
      <c r="X367" s="52">
        <v>1</v>
      </c>
      <c r="Y367" s="52">
        <v>129999</v>
      </c>
      <c r="Z367" s="50" t="s">
        <v>266</v>
      </c>
      <c r="AA367" s="52">
        <v>1</v>
      </c>
      <c r="AB367" s="52">
        <v>0</v>
      </c>
      <c r="AC367" s="51">
        <v>44063</v>
      </c>
      <c r="AD367" s="51">
        <v>44063</v>
      </c>
      <c r="AE367" s="50" t="s">
        <v>670</v>
      </c>
    </row>
    <row r="368" spans="1:31" ht="17.25" customHeight="1">
      <c r="A368" s="57" t="str">
        <f t="shared" si="11"/>
        <v>INSS FORNECEDOR</v>
      </c>
      <c r="B368" s="69" t="str">
        <f>VLOOKUP(A368,'De Para'!$C$3:$D$195,2,0)</f>
        <v>IMPOSTOS</v>
      </c>
      <c r="C368" s="83">
        <f t="shared" si="10"/>
        <v>8</v>
      </c>
      <c r="D368" s="50" t="s">
        <v>258</v>
      </c>
      <c r="E368" s="50" t="s">
        <v>410</v>
      </c>
      <c r="F368" s="51">
        <v>44063</v>
      </c>
      <c r="G368" s="50" t="s">
        <v>278</v>
      </c>
      <c r="H368" s="52">
        <v>100</v>
      </c>
      <c r="I368" s="86" t="s">
        <v>675</v>
      </c>
      <c r="J368" s="50" t="s">
        <v>409</v>
      </c>
      <c r="K368" s="50" t="s">
        <v>410</v>
      </c>
      <c r="L368" s="50" t="s">
        <v>403</v>
      </c>
      <c r="M368" s="52">
        <v>159681</v>
      </c>
      <c r="N368" s="50" t="s">
        <v>404</v>
      </c>
      <c r="O368" s="53" t="s">
        <v>59</v>
      </c>
      <c r="P368" s="55">
        <v>-3833.5</v>
      </c>
      <c r="Q368" s="52">
        <v>8</v>
      </c>
      <c r="R368" s="50" t="s">
        <v>1147</v>
      </c>
      <c r="S368" s="52">
        <v>2020</v>
      </c>
      <c r="T368" s="50" t="s">
        <v>1148</v>
      </c>
      <c r="U368" s="50" t="s">
        <v>263</v>
      </c>
      <c r="V368" s="50" t="s">
        <v>337</v>
      </c>
      <c r="W368" s="50" t="s">
        <v>405</v>
      </c>
      <c r="X368" s="52">
        <v>1</v>
      </c>
      <c r="Y368" s="52">
        <v>130000</v>
      </c>
      <c r="Z368" s="50" t="s">
        <v>266</v>
      </c>
      <c r="AA368" s="52">
        <v>1</v>
      </c>
      <c r="AB368" s="52">
        <v>0</v>
      </c>
      <c r="AC368" s="51">
        <v>44063</v>
      </c>
      <c r="AD368" s="51">
        <v>44063</v>
      </c>
      <c r="AE368" s="50" t="s">
        <v>670</v>
      </c>
    </row>
    <row r="369" spans="1:31" ht="17.25" customHeight="1">
      <c r="A369" s="57" t="str">
        <f t="shared" si="11"/>
        <v>INSS FORNECEDOR</v>
      </c>
      <c r="B369" s="69" t="str">
        <f>VLOOKUP(A369,'De Para'!$C$3:$D$195,2,0)</f>
        <v>IMPOSTOS</v>
      </c>
      <c r="C369" s="83">
        <f t="shared" si="10"/>
        <v>8</v>
      </c>
      <c r="D369" s="50" t="s">
        <v>258</v>
      </c>
      <c r="E369" s="50" t="s">
        <v>410</v>
      </c>
      <c r="F369" s="51">
        <v>44063</v>
      </c>
      <c r="G369" s="50" t="s">
        <v>278</v>
      </c>
      <c r="H369" s="52">
        <v>100</v>
      </c>
      <c r="I369" s="86" t="s">
        <v>675</v>
      </c>
      <c r="J369" s="50" t="s">
        <v>409</v>
      </c>
      <c r="K369" s="50" t="s">
        <v>410</v>
      </c>
      <c r="L369" s="50" t="s">
        <v>403</v>
      </c>
      <c r="M369" s="52">
        <v>159682</v>
      </c>
      <c r="N369" s="50" t="s">
        <v>404</v>
      </c>
      <c r="O369" s="50" t="s">
        <v>59</v>
      </c>
      <c r="P369" s="55">
        <v>-3085.49</v>
      </c>
      <c r="Q369" s="52">
        <v>8</v>
      </c>
      <c r="R369" s="50" t="s">
        <v>1149</v>
      </c>
      <c r="S369" s="52">
        <v>2020</v>
      </c>
      <c r="T369" s="50" t="s">
        <v>1150</v>
      </c>
      <c r="U369" s="50" t="s">
        <v>263</v>
      </c>
      <c r="V369" s="50" t="s">
        <v>337</v>
      </c>
      <c r="W369" s="50" t="s">
        <v>405</v>
      </c>
      <c r="X369" s="52">
        <v>1</v>
      </c>
      <c r="Y369" s="52">
        <v>130001</v>
      </c>
      <c r="Z369" s="50" t="s">
        <v>266</v>
      </c>
      <c r="AA369" s="52">
        <v>1</v>
      </c>
      <c r="AB369" s="52">
        <v>0</v>
      </c>
      <c r="AC369" s="51">
        <v>44063</v>
      </c>
      <c r="AD369" s="51">
        <v>44063</v>
      </c>
      <c r="AE369" s="50" t="s">
        <v>670</v>
      </c>
    </row>
    <row r="370" spans="1:31" ht="17.25" customHeight="1">
      <c r="A370" s="57" t="str">
        <f t="shared" si="11"/>
        <v>INSS FORNECEDOR</v>
      </c>
      <c r="B370" s="69" t="str">
        <f>VLOOKUP(A370,'De Para'!$C$3:$D$195,2,0)</f>
        <v>IMPOSTOS</v>
      </c>
      <c r="C370" s="83">
        <f t="shared" si="10"/>
        <v>8</v>
      </c>
      <c r="D370" s="50" t="s">
        <v>258</v>
      </c>
      <c r="E370" s="50" t="s">
        <v>410</v>
      </c>
      <c r="F370" s="51">
        <v>44063</v>
      </c>
      <c r="G370" s="50" t="s">
        <v>278</v>
      </c>
      <c r="H370" s="52">
        <v>100</v>
      </c>
      <c r="I370" s="86" t="s">
        <v>675</v>
      </c>
      <c r="J370" s="50" t="s">
        <v>409</v>
      </c>
      <c r="K370" s="50" t="s">
        <v>410</v>
      </c>
      <c r="L370" s="50" t="s">
        <v>403</v>
      </c>
      <c r="M370" s="52">
        <v>159683</v>
      </c>
      <c r="N370" s="50" t="s">
        <v>404</v>
      </c>
      <c r="O370" s="50" t="s">
        <v>59</v>
      </c>
      <c r="P370" s="55">
        <v>-4034.87</v>
      </c>
      <c r="Q370" s="52">
        <v>8</v>
      </c>
      <c r="R370" s="50" t="s">
        <v>1151</v>
      </c>
      <c r="S370" s="52">
        <v>2020</v>
      </c>
      <c r="T370" s="50" t="s">
        <v>1152</v>
      </c>
      <c r="U370" s="50" t="s">
        <v>263</v>
      </c>
      <c r="V370" s="50" t="s">
        <v>337</v>
      </c>
      <c r="W370" s="50" t="s">
        <v>405</v>
      </c>
      <c r="X370" s="52">
        <v>1</v>
      </c>
      <c r="Y370" s="52">
        <v>130002</v>
      </c>
      <c r="Z370" s="50" t="s">
        <v>266</v>
      </c>
      <c r="AA370" s="52">
        <v>1</v>
      </c>
      <c r="AB370" s="52">
        <v>0</v>
      </c>
      <c r="AC370" s="51">
        <v>44063</v>
      </c>
      <c r="AD370" s="51">
        <v>44063</v>
      </c>
      <c r="AE370" s="50" t="s">
        <v>670</v>
      </c>
    </row>
    <row r="371" spans="1:31" ht="17.25" customHeight="1">
      <c r="A371" s="57" t="str">
        <f t="shared" si="11"/>
        <v>INSS FORNECEDOR</v>
      </c>
      <c r="B371" s="69" t="str">
        <f>VLOOKUP(A371,'De Para'!$C$3:$D$195,2,0)</f>
        <v>IMPOSTOS</v>
      </c>
      <c r="C371" s="83">
        <f t="shared" si="10"/>
        <v>8</v>
      </c>
      <c r="D371" s="50" t="s">
        <v>258</v>
      </c>
      <c r="E371" s="50" t="s">
        <v>410</v>
      </c>
      <c r="F371" s="51">
        <v>44063</v>
      </c>
      <c r="G371" s="50" t="s">
        <v>278</v>
      </c>
      <c r="H371" s="52">
        <v>100</v>
      </c>
      <c r="I371" s="86" t="s">
        <v>675</v>
      </c>
      <c r="J371" s="50" t="s">
        <v>409</v>
      </c>
      <c r="K371" s="50" t="s">
        <v>410</v>
      </c>
      <c r="L371" s="50" t="s">
        <v>403</v>
      </c>
      <c r="M371" s="52">
        <v>159684</v>
      </c>
      <c r="N371" s="50" t="s">
        <v>404</v>
      </c>
      <c r="O371" s="50" t="s">
        <v>59</v>
      </c>
      <c r="P371" s="55">
        <v>-12519.61</v>
      </c>
      <c r="Q371" s="52">
        <v>8</v>
      </c>
      <c r="R371" s="50" t="s">
        <v>1153</v>
      </c>
      <c r="S371" s="52">
        <v>2020</v>
      </c>
      <c r="T371" s="50" t="s">
        <v>1154</v>
      </c>
      <c r="U371" s="50" t="s">
        <v>263</v>
      </c>
      <c r="V371" s="50" t="s">
        <v>337</v>
      </c>
      <c r="W371" s="50" t="s">
        <v>405</v>
      </c>
      <c r="X371" s="52">
        <v>1</v>
      </c>
      <c r="Y371" s="52">
        <v>130003</v>
      </c>
      <c r="Z371" s="50" t="s">
        <v>266</v>
      </c>
      <c r="AA371" s="52">
        <v>1</v>
      </c>
      <c r="AB371" s="52">
        <v>0</v>
      </c>
      <c r="AC371" s="51">
        <v>44063</v>
      </c>
      <c r="AD371" s="51">
        <v>44063</v>
      </c>
      <c r="AE371" s="50" t="s">
        <v>670</v>
      </c>
    </row>
    <row r="372" spans="1:31" ht="17.25" customHeight="1">
      <c r="A372" s="57" t="str">
        <f t="shared" si="11"/>
        <v>INSS FORNECEDOR</v>
      </c>
      <c r="B372" s="69" t="str">
        <f>VLOOKUP(A372,'De Para'!$C$3:$D$195,2,0)</f>
        <v>IMPOSTOS</v>
      </c>
      <c r="C372" s="83">
        <f t="shared" si="10"/>
        <v>8</v>
      </c>
      <c r="D372" s="50" t="s">
        <v>258</v>
      </c>
      <c r="E372" s="50" t="s">
        <v>410</v>
      </c>
      <c r="F372" s="51">
        <v>44063</v>
      </c>
      <c r="G372" s="50" t="s">
        <v>278</v>
      </c>
      <c r="H372" s="52">
        <v>100</v>
      </c>
      <c r="I372" s="86" t="s">
        <v>675</v>
      </c>
      <c r="J372" s="50" t="s">
        <v>409</v>
      </c>
      <c r="K372" s="50" t="s">
        <v>410</v>
      </c>
      <c r="L372" s="50" t="s">
        <v>403</v>
      </c>
      <c r="M372" s="52">
        <v>159685</v>
      </c>
      <c r="N372" s="50" t="s">
        <v>404</v>
      </c>
      <c r="O372" s="53" t="s">
        <v>59</v>
      </c>
      <c r="P372" s="78">
        <v>-28761.78</v>
      </c>
      <c r="Q372" s="52">
        <v>8</v>
      </c>
      <c r="R372" s="50" t="s">
        <v>1155</v>
      </c>
      <c r="S372" s="52">
        <v>2020</v>
      </c>
      <c r="T372" s="50" t="s">
        <v>1156</v>
      </c>
      <c r="U372" s="50" t="s">
        <v>263</v>
      </c>
      <c r="V372" s="50" t="s">
        <v>337</v>
      </c>
      <c r="W372" s="50" t="s">
        <v>405</v>
      </c>
      <c r="X372" s="52">
        <v>1</v>
      </c>
      <c r="Y372" s="52">
        <v>130004</v>
      </c>
      <c r="Z372" s="50" t="s">
        <v>266</v>
      </c>
      <c r="AA372" s="52">
        <v>1</v>
      </c>
      <c r="AB372" s="52">
        <v>0</v>
      </c>
      <c r="AC372" s="51">
        <v>44063</v>
      </c>
      <c r="AD372" s="51">
        <v>44063</v>
      </c>
      <c r="AE372" s="50" t="s">
        <v>670</v>
      </c>
    </row>
    <row r="373" spans="1:31" ht="17.25" customHeight="1">
      <c r="A373" s="57" t="str">
        <f t="shared" si="11"/>
        <v>SERVIÇO DE LAVANDERIA</v>
      </c>
      <c r="B373" s="69" t="str">
        <f>VLOOKUP(A373,'De Para'!$C$3:$D$195,2,0)</f>
        <v>FORNECEDORES</v>
      </c>
      <c r="C373" s="83">
        <f t="shared" si="10"/>
        <v>8</v>
      </c>
      <c r="D373" s="50" t="s">
        <v>258</v>
      </c>
      <c r="E373" s="50" t="s">
        <v>410</v>
      </c>
      <c r="F373" s="51">
        <v>44063</v>
      </c>
      <c r="G373" s="50" t="s">
        <v>278</v>
      </c>
      <c r="H373" s="52">
        <v>100</v>
      </c>
      <c r="I373" s="50" t="s">
        <v>675</v>
      </c>
      <c r="J373" s="50" t="s">
        <v>409</v>
      </c>
      <c r="K373" s="50" t="s">
        <v>410</v>
      </c>
      <c r="L373" s="50" t="s">
        <v>326</v>
      </c>
      <c r="M373" s="52">
        <v>159686</v>
      </c>
      <c r="N373" s="50" t="s">
        <v>327</v>
      </c>
      <c r="O373" s="50" t="s">
        <v>332</v>
      </c>
      <c r="P373" s="55">
        <v>-80461.25</v>
      </c>
      <c r="Q373" s="52">
        <v>8</v>
      </c>
      <c r="R373" s="50" t="s">
        <v>1157</v>
      </c>
      <c r="S373" s="52">
        <v>2020</v>
      </c>
      <c r="T373" s="50" t="s">
        <v>1158</v>
      </c>
      <c r="U373" s="50" t="s">
        <v>263</v>
      </c>
      <c r="V373" s="50" t="s">
        <v>288</v>
      </c>
      <c r="W373" s="50" t="s">
        <v>289</v>
      </c>
      <c r="X373" s="52">
        <v>1</v>
      </c>
      <c r="Y373" s="52">
        <v>130173</v>
      </c>
      <c r="Z373" s="50" t="s">
        <v>266</v>
      </c>
      <c r="AA373" s="52">
        <v>1</v>
      </c>
      <c r="AB373" s="52">
        <v>0</v>
      </c>
      <c r="AC373" s="51">
        <v>44063</v>
      </c>
      <c r="AD373" s="51">
        <v>44063</v>
      </c>
      <c r="AE373" s="50" t="s">
        <v>670</v>
      </c>
    </row>
    <row r="374" spans="1:31" ht="17.25" customHeight="1">
      <c r="A374" s="57" t="str">
        <f t="shared" si="11"/>
        <v>ALIMENTAÇÃO - VIAGEM</v>
      </c>
      <c r="B374" s="69" t="str">
        <f>VLOOKUP(A374,'De Para'!$C$3:$D$195,2,0)</f>
        <v>FORNECEDORES</v>
      </c>
      <c r="C374" s="83">
        <f t="shared" si="10"/>
        <v>8</v>
      </c>
      <c r="D374" s="50" t="s">
        <v>258</v>
      </c>
      <c r="E374" s="50" t="s">
        <v>410</v>
      </c>
      <c r="F374" s="51">
        <v>44063</v>
      </c>
      <c r="G374" s="50" t="s">
        <v>278</v>
      </c>
      <c r="H374" s="52">
        <v>41.02</v>
      </c>
      <c r="I374" s="50" t="s">
        <v>675</v>
      </c>
      <c r="J374" s="50" t="s">
        <v>409</v>
      </c>
      <c r="K374" s="50" t="s">
        <v>410</v>
      </c>
      <c r="L374" s="50" t="s">
        <v>873</v>
      </c>
      <c r="M374" s="52">
        <v>159687</v>
      </c>
      <c r="N374" s="50" t="s">
        <v>874</v>
      </c>
      <c r="O374" s="50" t="s">
        <v>1044</v>
      </c>
      <c r="P374" s="55">
        <v>-86.24</v>
      </c>
      <c r="Q374" s="52">
        <v>8</v>
      </c>
      <c r="R374" s="50" t="s">
        <v>1159</v>
      </c>
      <c r="S374" s="52">
        <v>2020</v>
      </c>
      <c r="T374" s="50" t="s">
        <v>1160</v>
      </c>
      <c r="U374" s="50" t="s">
        <v>263</v>
      </c>
      <c r="V374" s="50" t="s">
        <v>355</v>
      </c>
      <c r="W374" s="50" t="s">
        <v>646</v>
      </c>
      <c r="X374" s="52">
        <v>1</v>
      </c>
      <c r="Y374" s="52">
        <v>130682</v>
      </c>
      <c r="Z374" s="50" t="s">
        <v>266</v>
      </c>
      <c r="AA374" s="52">
        <v>1</v>
      </c>
      <c r="AB374" s="52">
        <v>0</v>
      </c>
      <c r="AC374" s="51">
        <v>44063</v>
      </c>
      <c r="AD374" s="51">
        <v>44063</v>
      </c>
      <c r="AE374" s="50" t="s">
        <v>670</v>
      </c>
    </row>
    <row r="375" spans="1:31" ht="17.25" customHeight="1">
      <c r="A375" s="57" t="str">
        <f t="shared" si="11"/>
        <v>COMBUSTÍVEIS E LUBRIFICANTES</v>
      </c>
      <c r="B375" s="69" t="str">
        <f>VLOOKUP(A375,'De Para'!$C$3:$D$195,2,0)</f>
        <v>FORNECEDORES</v>
      </c>
      <c r="C375" s="83">
        <f t="shared" si="10"/>
        <v>8</v>
      </c>
      <c r="D375" s="50" t="s">
        <v>258</v>
      </c>
      <c r="E375" s="50" t="s">
        <v>410</v>
      </c>
      <c r="F375" s="51">
        <v>44063</v>
      </c>
      <c r="G375" s="50" t="s">
        <v>278</v>
      </c>
      <c r="H375" s="52">
        <v>47.56</v>
      </c>
      <c r="I375" s="50" t="s">
        <v>675</v>
      </c>
      <c r="J375" s="50" t="s">
        <v>409</v>
      </c>
      <c r="K375" s="50" t="s">
        <v>410</v>
      </c>
      <c r="L375" s="50" t="s">
        <v>564</v>
      </c>
      <c r="M375" s="52">
        <v>159687</v>
      </c>
      <c r="N375" s="50" t="s">
        <v>565</v>
      </c>
      <c r="O375" s="50" t="s">
        <v>1044</v>
      </c>
      <c r="P375" s="55">
        <v>-100</v>
      </c>
      <c r="Q375" s="52">
        <v>8</v>
      </c>
      <c r="R375" s="50" t="s">
        <v>1159</v>
      </c>
      <c r="S375" s="52">
        <v>2020</v>
      </c>
      <c r="T375" s="50" t="s">
        <v>1160</v>
      </c>
      <c r="U375" s="50" t="s">
        <v>263</v>
      </c>
      <c r="V375" s="50" t="s">
        <v>355</v>
      </c>
      <c r="W375" s="50" t="s">
        <v>563</v>
      </c>
      <c r="X375" s="52">
        <v>1</v>
      </c>
      <c r="Y375" s="52">
        <v>130682</v>
      </c>
      <c r="Z375" s="50" t="s">
        <v>266</v>
      </c>
      <c r="AA375" s="52">
        <v>1</v>
      </c>
      <c r="AB375" s="52">
        <v>0</v>
      </c>
      <c r="AC375" s="51">
        <v>44063</v>
      </c>
      <c r="AD375" s="51">
        <v>44063</v>
      </c>
      <c r="AE375" s="50" t="s">
        <v>670</v>
      </c>
    </row>
    <row r="376" spans="1:31" ht="17.25" customHeight="1">
      <c r="A376" s="57" t="str">
        <f t="shared" si="11"/>
        <v>ESTACIONAMENTOS E PEDÁGIOS</v>
      </c>
      <c r="B376" s="69" t="str">
        <f>VLOOKUP(A376,'De Para'!$C$3:$D$195,2,0)</f>
        <v>FORNECEDORES</v>
      </c>
      <c r="C376" s="83">
        <f t="shared" si="10"/>
        <v>8</v>
      </c>
      <c r="D376" s="50" t="s">
        <v>258</v>
      </c>
      <c r="E376" s="50" t="s">
        <v>410</v>
      </c>
      <c r="F376" s="51">
        <v>44063</v>
      </c>
      <c r="G376" s="50" t="s">
        <v>278</v>
      </c>
      <c r="H376" s="52">
        <v>11.42</v>
      </c>
      <c r="I376" s="50" t="s">
        <v>675</v>
      </c>
      <c r="J376" s="50" t="s">
        <v>409</v>
      </c>
      <c r="K376" s="50" t="s">
        <v>410</v>
      </c>
      <c r="L376" s="50" t="s">
        <v>877</v>
      </c>
      <c r="M376" s="52">
        <v>159687</v>
      </c>
      <c r="N376" s="50" t="s">
        <v>878</v>
      </c>
      <c r="O376" s="50" t="s">
        <v>1044</v>
      </c>
      <c r="P376" s="55">
        <v>-24</v>
      </c>
      <c r="Q376" s="52">
        <v>8</v>
      </c>
      <c r="R376" s="50" t="s">
        <v>1159</v>
      </c>
      <c r="S376" s="52">
        <v>2020</v>
      </c>
      <c r="T376" s="50" t="s">
        <v>1160</v>
      </c>
      <c r="U376" s="50" t="s">
        <v>263</v>
      </c>
      <c r="V376" s="50" t="s">
        <v>355</v>
      </c>
      <c r="W376" s="50" t="s">
        <v>563</v>
      </c>
      <c r="X376" s="52">
        <v>1</v>
      </c>
      <c r="Y376" s="52">
        <v>130682</v>
      </c>
      <c r="Z376" s="50" t="s">
        <v>266</v>
      </c>
      <c r="AA376" s="52">
        <v>1</v>
      </c>
      <c r="AB376" s="52">
        <v>0</v>
      </c>
      <c r="AC376" s="51">
        <v>44063</v>
      </c>
      <c r="AD376" s="51">
        <v>44063</v>
      </c>
      <c r="AE376" s="50" t="s">
        <v>670</v>
      </c>
    </row>
    <row r="377" spans="1:31" ht="17.25" customHeight="1">
      <c r="A377" s="57" t="str">
        <f t="shared" si="11"/>
        <v>RENDIMENTO SOBRE APLICAÇÃO FINANCEIRA</v>
      </c>
      <c r="B377" s="69" t="str">
        <f>VLOOKUP(A377,'De Para'!$C$3:$D$195,2,0)</f>
        <v>JUROS POR APLICAÇÕES</v>
      </c>
      <c r="C377" s="83">
        <f t="shared" si="10"/>
        <v>8</v>
      </c>
      <c r="D377" s="50" t="s">
        <v>258</v>
      </c>
      <c r="E377" s="50" t="s">
        <v>410</v>
      </c>
      <c r="F377" s="51">
        <v>44062</v>
      </c>
      <c r="G377" s="50" t="s">
        <v>621</v>
      </c>
      <c r="H377" s="52">
        <v>100</v>
      </c>
      <c r="I377" s="50" t="s">
        <v>675</v>
      </c>
      <c r="J377" s="50" t="s">
        <v>409</v>
      </c>
      <c r="K377" s="50" t="s">
        <v>410</v>
      </c>
      <c r="L377" s="50" t="s">
        <v>497</v>
      </c>
      <c r="M377" s="52">
        <v>159688</v>
      </c>
      <c r="N377" s="50" t="s">
        <v>498</v>
      </c>
      <c r="O377" s="50"/>
      <c r="P377" s="55">
        <v>467.63</v>
      </c>
      <c r="Q377" s="52">
        <v>8</v>
      </c>
      <c r="R377" s="50" t="s">
        <v>620</v>
      </c>
      <c r="S377" s="52">
        <v>2020</v>
      </c>
      <c r="T377" s="50" t="s">
        <v>623</v>
      </c>
      <c r="U377" s="50" t="s">
        <v>263</v>
      </c>
      <c r="V377" s="50" t="s">
        <v>276</v>
      </c>
      <c r="W377" s="50" t="s">
        <v>500</v>
      </c>
      <c r="X377" s="52">
        <v>1</v>
      </c>
      <c r="Y377" s="52"/>
      <c r="Z377" s="50" t="s">
        <v>266</v>
      </c>
      <c r="AA377" s="52">
        <v>1</v>
      </c>
      <c r="AB377" s="52">
        <v>1</v>
      </c>
      <c r="AC377" s="51">
        <v>44062</v>
      </c>
      <c r="AD377" s="51">
        <v>44063</v>
      </c>
      <c r="AE377" s="50" t="s">
        <v>670</v>
      </c>
    </row>
    <row r="378" spans="1:31" ht="17.25" customHeight="1">
      <c r="A378" s="57" t="str">
        <f t="shared" si="11"/>
        <v>APLICAÇÃO / RESGATE DE APLICAÇÃO</v>
      </c>
      <c r="B378" s="69" t="str">
        <f>VLOOKUP(A378,'De Para'!$C$3:$D$195,2,0)</f>
        <v>RECEBÍVEIS NAO CORRENTES</v>
      </c>
      <c r="C378" s="83">
        <f t="shared" si="10"/>
        <v>8</v>
      </c>
      <c r="D378" s="50" t="s">
        <v>258</v>
      </c>
      <c r="E378" s="50" t="s">
        <v>410</v>
      </c>
      <c r="F378" s="51">
        <v>44062</v>
      </c>
      <c r="G378" s="50" t="s">
        <v>259</v>
      </c>
      <c r="H378" s="52">
        <v>100</v>
      </c>
      <c r="I378" s="50" t="s">
        <v>690</v>
      </c>
      <c r="J378" s="50" t="s">
        <v>409</v>
      </c>
      <c r="K378" s="50" t="s">
        <v>410</v>
      </c>
      <c r="L378" s="50" t="s">
        <v>260</v>
      </c>
      <c r="M378" s="52">
        <v>159690</v>
      </c>
      <c r="N378" s="50" t="s">
        <v>261</v>
      </c>
      <c r="O378" s="50"/>
      <c r="P378" s="55">
        <v>-1257066.1100000001</v>
      </c>
      <c r="Q378" s="52">
        <v>8</v>
      </c>
      <c r="R378" s="50" t="s">
        <v>262</v>
      </c>
      <c r="S378" s="52">
        <v>2020</v>
      </c>
      <c r="T378" s="50" t="s">
        <v>271</v>
      </c>
      <c r="U378" s="50" t="s">
        <v>263</v>
      </c>
      <c r="V378" s="50" t="s">
        <v>264</v>
      </c>
      <c r="W378" s="50" t="s">
        <v>265</v>
      </c>
      <c r="X378" s="52">
        <v>1</v>
      </c>
      <c r="Y378" s="52"/>
      <c r="Z378" s="50" t="s">
        <v>266</v>
      </c>
      <c r="AA378" s="52">
        <v>1</v>
      </c>
      <c r="AB378" s="52">
        <v>1</v>
      </c>
      <c r="AC378" s="51">
        <v>44062</v>
      </c>
      <c r="AD378" s="51">
        <v>44063</v>
      </c>
      <c r="AE378" s="50" t="s">
        <v>671</v>
      </c>
    </row>
    <row r="379" spans="1:31" ht="17.25" customHeight="1">
      <c r="A379" s="57" t="str">
        <f t="shared" si="11"/>
        <v>APLICAÇÃO / RESGATE DE APLICAÇÃO</v>
      </c>
      <c r="B379" s="69" t="str">
        <f>VLOOKUP(A379,'De Para'!$C$3:$D$195,2,0)</f>
        <v>RECEBÍVEIS NAO CORRENTES</v>
      </c>
      <c r="C379" s="83">
        <f t="shared" si="10"/>
        <v>8</v>
      </c>
      <c r="D379" s="50" t="s">
        <v>258</v>
      </c>
      <c r="E379" s="50" t="s">
        <v>410</v>
      </c>
      <c r="F379" s="51">
        <v>44062</v>
      </c>
      <c r="G379" s="50" t="s">
        <v>624</v>
      </c>
      <c r="H379" s="52">
        <v>100</v>
      </c>
      <c r="I379" s="50" t="s">
        <v>675</v>
      </c>
      <c r="J379" s="50" t="s">
        <v>409</v>
      </c>
      <c r="K379" s="50" t="s">
        <v>410</v>
      </c>
      <c r="L379" s="50" t="s">
        <v>260</v>
      </c>
      <c r="M379" s="52">
        <v>159691</v>
      </c>
      <c r="N379" s="50" t="s">
        <v>261</v>
      </c>
      <c r="O379" s="50"/>
      <c r="P379" s="55">
        <v>1257066.1100000001</v>
      </c>
      <c r="Q379" s="52">
        <v>8</v>
      </c>
      <c r="R379" s="50" t="s">
        <v>262</v>
      </c>
      <c r="S379" s="52">
        <v>2020</v>
      </c>
      <c r="T379" s="50" t="s">
        <v>271</v>
      </c>
      <c r="U379" s="50" t="s">
        <v>263</v>
      </c>
      <c r="V379" s="50" t="s">
        <v>264</v>
      </c>
      <c r="W379" s="50" t="s">
        <v>265</v>
      </c>
      <c r="X379" s="52">
        <v>1</v>
      </c>
      <c r="Y379" s="52"/>
      <c r="Z379" s="50" t="s">
        <v>266</v>
      </c>
      <c r="AA379" s="52">
        <v>1</v>
      </c>
      <c r="AB379" s="52">
        <v>0</v>
      </c>
      <c r="AC379" s="51">
        <v>44062</v>
      </c>
      <c r="AD379" s="51">
        <v>44063</v>
      </c>
      <c r="AE379" s="50" t="s">
        <v>670</v>
      </c>
    </row>
    <row r="380" spans="1:31" ht="17.25" customHeight="1">
      <c r="A380" s="57" t="str">
        <f t="shared" si="11"/>
        <v>TARIFAS BANCÁRIAS</v>
      </c>
      <c r="B380" s="69" t="str">
        <f>VLOOKUP(A380,'De Para'!$C$3:$D$195,2,0)</f>
        <v>PAGAMENTO DE IMPOSTOS E TAXAS</v>
      </c>
      <c r="C380" s="83">
        <f t="shared" si="10"/>
        <v>8</v>
      </c>
      <c r="D380" s="50" t="s">
        <v>258</v>
      </c>
      <c r="E380" s="50" t="s">
        <v>410</v>
      </c>
      <c r="F380" s="51">
        <v>44063</v>
      </c>
      <c r="G380" s="50" t="s">
        <v>378</v>
      </c>
      <c r="H380" s="52">
        <v>100</v>
      </c>
      <c r="I380" s="50" t="s">
        <v>675</v>
      </c>
      <c r="J380" s="50" t="s">
        <v>409</v>
      </c>
      <c r="K380" s="50" t="s">
        <v>410</v>
      </c>
      <c r="L380" s="50" t="s">
        <v>548</v>
      </c>
      <c r="M380" s="52">
        <v>159908</v>
      </c>
      <c r="N380" s="50" t="s">
        <v>549</v>
      </c>
      <c r="O380" s="50"/>
      <c r="P380" s="55">
        <v>-15.9</v>
      </c>
      <c r="Q380" s="52">
        <v>8</v>
      </c>
      <c r="R380" s="50" t="s">
        <v>275</v>
      </c>
      <c r="S380" s="52">
        <v>2020</v>
      </c>
      <c r="T380" s="50" t="s">
        <v>550</v>
      </c>
      <c r="U380" s="50" t="s">
        <v>263</v>
      </c>
      <c r="V380" s="50" t="s">
        <v>276</v>
      </c>
      <c r="W380" s="50" t="s">
        <v>429</v>
      </c>
      <c r="X380" s="52">
        <v>1</v>
      </c>
      <c r="Y380" s="52"/>
      <c r="Z380" s="50" t="s">
        <v>266</v>
      </c>
      <c r="AA380" s="52">
        <v>1</v>
      </c>
      <c r="AB380" s="52">
        <v>1</v>
      </c>
      <c r="AC380" s="51">
        <v>44063</v>
      </c>
      <c r="AD380" s="51">
        <v>44064</v>
      </c>
      <c r="AE380" s="50" t="s">
        <v>670</v>
      </c>
    </row>
    <row r="381" spans="1:31" ht="17.25" customHeight="1">
      <c r="A381" s="57" t="str">
        <f t="shared" si="11"/>
        <v>RENDIMENTO SOBRE APLICAÇÃO FINANCEIRA</v>
      </c>
      <c r="B381" s="69" t="str">
        <f>VLOOKUP(A381,'De Para'!$C$3:$D$195,2,0)</f>
        <v>JUROS POR APLICAÇÕES</v>
      </c>
      <c r="C381" s="83">
        <f t="shared" si="10"/>
        <v>8</v>
      </c>
      <c r="D381" s="50" t="s">
        <v>258</v>
      </c>
      <c r="E381" s="50" t="s">
        <v>410</v>
      </c>
      <c r="F381" s="51">
        <v>44063</v>
      </c>
      <c r="G381" s="50" t="s">
        <v>621</v>
      </c>
      <c r="H381" s="52">
        <v>100</v>
      </c>
      <c r="I381" s="50" t="s">
        <v>675</v>
      </c>
      <c r="J381" s="50" t="s">
        <v>409</v>
      </c>
      <c r="K381" s="50" t="s">
        <v>410</v>
      </c>
      <c r="L381" s="50" t="s">
        <v>497</v>
      </c>
      <c r="M381" s="52">
        <v>159909</v>
      </c>
      <c r="N381" s="50" t="s">
        <v>498</v>
      </c>
      <c r="O381" s="50"/>
      <c r="P381" s="55">
        <v>108.98</v>
      </c>
      <c r="Q381" s="52">
        <v>8</v>
      </c>
      <c r="R381" s="50" t="s">
        <v>620</v>
      </c>
      <c r="S381" s="52">
        <v>2020</v>
      </c>
      <c r="T381" s="50" t="s">
        <v>623</v>
      </c>
      <c r="U381" s="50" t="s">
        <v>263</v>
      </c>
      <c r="V381" s="50" t="s">
        <v>276</v>
      </c>
      <c r="W381" s="50" t="s">
        <v>500</v>
      </c>
      <c r="X381" s="52">
        <v>1</v>
      </c>
      <c r="Y381" s="52"/>
      <c r="Z381" s="50" t="s">
        <v>266</v>
      </c>
      <c r="AA381" s="52">
        <v>1</v>
      </c>
      <c r="AB381" s="52">
        <v>1</v>
      </c>
      <c r="AC381" s="51">
        <v>44063</v>
      </c>
      <c r="AD381" s="51">
        <v>44064</v>
      </c>
      <c r="AE381" s="50" t="s">
        <v>670</v>
      </c>
    </row>
    <row r="382" spans="1:31" ht="17.25" customHeight="1">
      <c r="A382" s="57" t="str">
        <f t="shared" si="11"/>
        <v>APLICAÇÃO / RESGATE DE APLICAÇÃO</v>
      </c>
      <c r="B382" s="69" t="str">
        <f>VLOOKUP(A382,'De Para'!$C$3:$D$195,2,0)</f>
        <v>RECEBÍVEIS NAO CORRENTES</v>
      </c>
      <c r="C382" s="83">
        <f t="shared" si="10"/>
        <v>8</v>
      </c>
      <c r="D382" s="50" t="s">
        <v>258</v>
      </c>
      <c r="E382" s="50" t="s">
        <v>410</v>
      </c>
      <c r="F382" s="51">
        <v>44063</v>
      </c>
      <c r="G382" s="50" t="s">
        <v>259</v>
      </c>
      <c r="H382" s="52">
        <v>100</v>
      </c>
      <c r="I382" s="50" t="s">
        <v>690</v>
      </c>
      <c r="J382" s="50" t="s">
        <v>409</v>
      </c>
      <c r="K382" s="50" t="s">
        <v>410</v>
      </c>
      <c r="L382" s="50" t="s">
        <v>260</v>
      </c>
      <c r="M382" s="52">
        <v>159910</v>
      </c>
      <c r="N382" s="50" t="s">
        <v>261</v>
      </c>
      <c r="O382" s="50"/>
      <c r="P382" s="55">
        <v>-285794.38</v>
      </c>
      <c r="Q382" s="52">
        <v>8</v>
      </c>
      <c r="R382" s="50" t="s">
        <v>262</v>
      </c>
      <c r="S382" s="52">
        <v>2020</v>
      </c>
      <c r="T382" s="50" t="s">
        <v>271</v>
      </c>
      <c r="U382" s="50" t="s">
        <v>263</v>
      </c>
      <c r="V382" s="50" t="s">
        <v>264</v>
      </c>
      <c r="W382" s="50" t="s">
        <v>265</v>
      </c>
      <c r="X382" s="52">
        <v>1</v>
      </c>
      <c r="Y382" s="52"/>
      <c r="Z382" s="50" t="s">
        <v>266</v>
      </c>
      <c r="AA382" s="52">
        <v>1</v>
      </c>
      <c r="AB382" s="52">
        <v>1</v>
      </c>
      <c r="AC382" s="51">
        <v>44063</v>
      </c>
      <c r="AD382" s="51">
        <v>44064</v>
      </c>
      <c r="AE382" s="50" t="s">
        <v>671</v>
      </c>
    </row>
    <row r="383" spans="1:31" ht="17.25" customHeight="1">
      <c r="A383" s="57" t="str">
        <f t="shared" si="11"/>
        <v>APLICAÇÃO / RESGATE DE APLICAÇÃO</v>
      </c>
      <c r="B383" s="69" t="str">
        <f>VLOOKUP(A383,'De Para'!$C$3:$D$195,2,0)</f>
        <v>RECEBÍVEIS NAO CORRENTES</v>
      </c>
      <c r="C383" s="83">
        <f t="shared" si="10"/>
        <v>8</v>
      </c>
      <c r="D383" s="50" t="s">
        <v>258</v>
      </c>
      <c r="E383" s="50" t="s">
        <v>410</v>
      </c>
      <c r="F383" s="51">
        <v>44063</v>
      </c>
      <c r="G383" s="50" t="s">
        <v>624</v>
      </c>
      <c r="H383" s="52">
        <v>100</v>
      </c>
      <c r="I383" s="50" t="s">
        <v>675</v>
      </c>
      <c r="J383" s="50" t="s">
        <v>409</v>
      </c>
      <c r="K383" s="50" t="s">
        <v>410</v>
      </c>
      <c r="L383" s="50" t="s">
        <v>260</v>
      </c>
      <c r="M383" s="52">
        <v>159911</v>
      </c>
      <c r="N383" s="50" t="s">
        <v>261</v>
      </c>
      <c r="O383" s="50"/>
      <c r="P383" s="55">
        <v>285794.38</v>
      </c>
      <c r="Q383" s="52">
        <v>8</v>
      </c>
      <c r="R383" s="50" t="s">
        <v>262</v>
      </c>
      <c r="S383" s="52">
        <v>2020</v>
      </c>
      <c r="T383" s="50" t="s">
        <v>271</v>
      </c>
      <c r="U383" s="50" t="s">
        <v>263</v>
      </c>
      <c r="V383" s="50" t="s">
        <v>264</v>
      </c>
      <c r="W383" s="50" t="s">
        <v>265</v>
      </c>
      <c r="X383" s="52">
        <v>1</v>
      </c>
      <c r="Y383" s="52"/>
      <c r="Z383" s="50" t="s">
        <v>266</v>
      </c>
      <c r="AA383" s="52">
        <v>1</v>
      </c>
      <c r="AB383" s="52">
        <v>0</v>
      </c>
      <c r="AC383" s="51">
        <v>44063</v>
      </c>
      <c r="AD383" s="51">
        <v>44064</v>
      </c>
      <c r="AE383" s="50" t="s">
        <v>670</v>
      </c>
    </row>
    <row r="384" spans="1:31" ht="17.25" customHeight="1">
      <c r="A384" s="57" t="str">
        <f t="shared" si="11"/>
        <v>DIETA ENTERAL E PARAINTERAL C/ RESTRICAO</v>
      </c>
      <c r="B384" s="69" t="str">
        <f>VLOOKUP(A384,'De Para'!$C$3:$D$195,2,0)</f>
        <v>FORNECEDORES</v>
      </c>
      <c r="C384" s="83">
        <f t="shared" si="10"/>
        <v>8</v>
      </c>
      <c r="D384" s="50" t="s">
        <v>258</v>
      </c>
      <c r="E384" s="50" t="s">
        <v>410</v>
      </c>
      <c r="F384" s="51">
        <v>44067</v>
      </c>
      <c r="G384" s="50" t="s">
        <v>278</v>
      </c>
      <c r="H384" s="52">
        <v>100</v>
      </c>
      <c r="I384" s="50" t="s">
        <v>675</v>
      </c>
      <c r="J384" s="50" t="s">
        <v>409</v>
      </c>
      <c r="K384" s="50" t="s">
        <v>410</v>
      </c>
      <c r="L384" s="50" t="s">
        <v>484</v>
      </c>
      <c r="M384" s="52">
        <v>160440</v>
      </c>
      <c r="N384" s="50" t="s">
        <v>485</v>
      </c>
      <c r="O384" s="50" t="s">
        <v>506</v>
      </c>
      <c r="P384" s="55">
        <v>-880</v>
      </c>
      <c r="Q384" s="52">
        <v>8</v>
      </c>
      <c r="R384" s="50" t="s">
        <v>547</v>
      </c>
      <c r="S384" s="52">
        <v>2020</v>
      </c>
      <c r="T384" s="50" t="s">
        <v>1161</v>
      </c>
      <c r="U384" s="50" t="s">
        <v>263</v>
      </c>
      <c r="V384" s="50" t="s">
        <v>303</v>
      </c>
      <c r="W384" s="50" t="s">
        <v>344</v>
      </c>
      <c r="X384" s="52">
        <v>1</v>
      </c>
      <c r="Y384" s="52">
        <v>127484</v>
      </c>
      <c r="Z384" s="50" t="s">
        <v>266</v>
      </c>
      <c r="AA384" s="52">
        <v>1</v>
      </c>
      <c r="AB384" s="52">
        <v>0</v>
      </c>
      <c r="AC384" s="51">
        <v>44067</v>
      </c>
      <c r="AD384" s="51">
        <v>44070</v>
      </c>
      <c r="AE384" s="50" t="s">
        <v>670</v>
      </c>
    </row>
    <row r="385" spans="1:31" ht="17.25" customHeight="1">
      <c r="A385" s="57" t="str">
        <f t="shared" si="11"/>
        <v>MATERIAIS HOSPITALARES C/ RESTRICAO</v>
      </c>
      <c r="B385" s="69" t="str">
        <f>VLOOKUP(A385,'De Para'!$C$3:$D$195,2,0)</f>
        <v>FORNECEDORES</v>
      </c>
      <c r="C385" s="83">
        <f t="shared" si="10"/>
        <v>8</v>
      </c>
      <c r="D385" s="50" t="s">
        <v>258</v>
      </c>
      <c r="E385" s="50" t="s">
        <v>410</v>
      </c>
      <c r="F385" s="51">
        <v>44067</v>
      </c>
      <c r="G385" s="50" t="s">
        <v>278</v>
      </c>
      <c r="H385" s="52">
        <v>100</v>
      </c>
      <c r="I385" s="50" t="s">
        <v>675</v>
      </c>
      <c r="J385" s="50" t="s">
        <v>409</v>
      </c>
      <c r="K385" s="50" t="s">
        <v>410</v>
      </c>
      <c r="L385" s="50" t="s">
        <v>359</v>
      </c>
      <c r="M385" s="52">
        <v>160441</v>
      </c>
      <c r="N385" s="50" t="s">
        <v>360</v>
      </c>
      <c r="O385" s="50" t="s">
        <v>576</v>
      </c>
      <c r="P385" s="55">
        <v>-7859.69</v>
      </c>
      <c r="Q385" s="52">
        <v>8</v>
      </c>
      <c r="R385" s="50" t="s">
        <v>1162</v>
      </c>
      <c r="S385" s="52">
        <v>2020</v>
      </c>
      <c r="T385" s="50" t="s">
        <v>1163</v>
      </c>
      <c r="U385" s="50" t="s">
        <v>263</v>
      </c>
      <c r="V385" s="50" t="s">
        <v>303</v>
      </c>
      <c r="W385" s="50" t="s">
        <v>344</v>
      </c>
      <c r="X385" s="52">
        <v>1</v>
      </c>
      <c r="Y385" s="52">
        <v>127493</v>
      </c>
      <c r="Z385" s="50" t="s">
        <v>266</v>
      </c>
      <c r="AA385" s="52">
        <v>1</v>
      </c>
      <c r="AB385" s="52">
        <v>0</v>
      </c>
      <c r="AC385" s="51">
        <v>44067</v>
      </c>
      <c r="AD385" s="51">
        <v>44070</v>
      </c>
      <c r="AE385" s="50" t="s">
        <v>670</v>
      </c>
    </row>
    <row r="386" spans="1:31" ht="17.25" customHeight="1">
      <c r="A386" s="57" t="str">
        <f t="shared" si="11"/>
        <v>MATERIAIS HOSPITALARES C/ RESTRICAO</v>
      </c>
      <c r="B386" s="69" t="str">
        <f>VLOOKUP(A386,'De Para'!$C$3:$D$195,2,0)</f>
        <v>FORNECEDORES</v>
      </c>
      <c r="C386" s="83">
        <f t="shared" ref="C386:C413" si="12">MONTH(AC386)</f>
        <v>8</v>
      </c>
      <c r="D386" s="50" t="s">
        <v>258</v>
      </c>
      <c r="E386" s="50" t="s">
        <v>410</v>
      </c>
      <c r="F386" s="51">
        <v>44067</v>
      </c>
      <c r="G386" s="50" t="s">
        <v>278</v>
      </c>
      <c r="H386" s="52">
        <v>100</v>
      </c>
      <c r="I386" s="50" t="s">
        <v>675</v>
      </c>
      <c r="J386" s="50" t="s">
        <v>409</v>
      </c>
      <c r="K386" s="50" t="s">
        <v>410</v>
      </c>
      <c r="L386" s="50" t="s">
        <v>359</v>
      </c>
      <c r="M386" s="52">
        <v>160442</v>
      </c>
      <c r="N386" s="50" t="s">
        <v>360</v>
      </c>
      <c r="O386" s="50" t="s">
        <v>524</v>
      </c>
      <c r="P386" s="55">
        <v>-420</v>
      </c>
      <c r="Q386" s="52">
        <v>8</v>
      </c>
      <c r="R386" s="50" t="s">
        <v>1164</v>
      </c>
      <c r="S386" s="52">
        <v>2020</v>
      </c>
      <c r="T386" s="50" t="s">
        <v>1165</v>
      </c>
      <c r="U386" s="50" t="s">
        <v>263</v>
      </c>
      <c r="V386" s="50" t="s">
        <v>303</v>
      </c>
      <c r="W386" s="50" t="s">
        <v>344</v>
      </c>
      <c r="X386" s="52">
        <v>1</v>
      </c>
      <c r="Y386" s="52">
        <v>127494</v>
      </c>
      <c r="Z386" s="50" t="s">
        <v>266</v>
      </c>
      <c r="AA386" s="52">
        <v>1</v>
      </c>
      <c r="AB386" s="52">
        <v>0</v>
      </c>
      <c r="AC386" s="51">
        <v>44067</v>
      </c>
      <c r="AD386" s="51">
        <v>44070</v>
      </c>
      <c r="AE386" s="50" t="s">
        <v>670</v>
      </c>
    </row>
    <row r="387" spans="1:31" ht="17.25" customHeight="1">
      <c r="A387" s="57" t="str">
        <f t="shared" ref="A387:A450" si="13">N387</f>
        <v>GRRF</v>
      </c>
      <c r="B387" s="69" t="str">
        <f>VLOOKUP(A387,'De Para'!$C$3:$D$195,2,0)</f>
        <v>FOLHA E ENCARGOS</v>
      </c>
      <c r="C387" s="83">
        <f t="shared" si="12"/>
        <v>8</v>
      </c>
      <c r="D387" s="50" t="s">
        <v>258</v>
      </c>
      <c r="E387" s="50" t="s">
        <v>410</v>
      </c>
      <c r="F387" s="51">
        <v>44067</v>
      </c>
      <c r="G387" s="50" t="s">
        <v>278</v>
      </c>
      <c r="H387" s="52">
        <v>100</v>
      </c>
      <c r="I387" s="50" t="s">
        <v>675</v>
      </c>
      <c r="J387" s="50" t="s">
        <v>409</v>
      </c>
      <c r="K387" s="50" t="s">
        <v>410</v>
      </c>
      <c r="L387" s="50" t="s">
        <v>450</v>
      </c>
      <c r="M387" s="52">
        <v>160443</v>
      </c>
      <c r="N387" s="50" t="s">
        <v>451</v>
      </c>
      <c r="O387" s="50" t="s">
        <v>347</v>
      </c>
      <c r="P387" s="55">
        <v>-855.14</v>
      </c>
      <c r="Q387" s="52">
        <v>8</v>
      </c>
      <c r="R387" s="50" t="s">
        <v>1166</v>
      </c>
      <c r="S387" s="52">
        <v>2020</v>
      </c>
      <c r="T387" s="50" t="s">
        <v>1167</v>
      </c>
      <c r="U387" s="50" t="s">
        <v>263</v>
      </c>
      <c r="V387" s="50" t="s">
        <v>282</v>
      </c>
      <c r="W387" s="50" t="s">
        <v>292</v>
      </c>
      <c r="X387" s="52">
        <v>1</v>
      </c>
      <c r="Y387" s="52">
        <v>130756</v>
      </c>
      <c r="Z387" s="50" t="s">
        <v>266</v>
      </c>
      <c r="AA387" s="52">
        <v>1</v>
      </c>
      <c r="AB387" s="52">
        <v>0</v>
      </c>
      <c r="AC387" s="51">
        <v>44067</v>
      </c>
      <c r="AD387" s="51">
        <v>44070</v>
      </c>
      <c r="AE387" s="50" t="s">
        <v>670</v>
      </c>
    </row>
    <row r="388" spans="1:31" ht="17.25" customHeight="1">
      <c r="A388" s="57" t="str">
        <f t="shared" si="13"/>
        <v>SERVIÇO DE AUDITORIA/CONSULTORIA</v>
      </c>
      <c r="B388" s="69" t="str">
        <f>VLOOKUP(A388,'De Para'!$C$3:$D$195,2,0)</f>
        <v>FORNECEDORES</v>
      </c>
      <c r="C388" s="83">
        <f t="shared" si="12"/>
        <v>8</v>
      </c>
      <c r="D388" s="50" t="s">
        <v>258</v>
      </c>
      <c r="E388" s="50" t="s">
        <v>410</v>
      </c>
      <c r="F388" s="51">
        <v>44068</v>
      </c>
      <c r="G388" s="50" t="s">
        <v>278</v>
      </c>
      <c r="H388" s="52">
        <v>100</v>
      </c>
      <c r="I388" s="50" t="s">
        <v>675</v>
      </c>
      <c r="J388" s="50" t="s">
        <v>409</v>
      </c>
      <c r="K388" s="50" t="s">
        <v>410</v>
      </c>
      <c r="L388" s="50" t="s">
        <v>436</v>
      </c>
      <c r="M388" s="52">
        <v>160501</v>
      </c>
      <c r="N388" s="50" t="s">
        <v>437</v>
      </c>
      <c r="O388" s="50" t="s">
        <v>1168</v>
      </c>
      <c r="P388" s="55">
        <v>-60000</v>
      </c>
      <c r="Q388" s="52">
        <v>8</v>
      </c>
      <c r="R388" s="50" t="s">
        <v>312</v>
      </c>
      <c r="S388" s="52">
        <v>2020</v>
      </c>
      <c r="T388" s="50" t="s">
        <v>1169</v>
      </c>
      <c r="U388" s="50" t="s">
        <v>263</v>
      </c>
      <c r="V388" s="50" t="s">
        <v>288</v>
      </c>
      <c r="W388" s="50" t="s">
        <v>325</v>
      </c>
      <c r="X388" s="52">
        <v>1</v>
      </c>
      <c r="Y388" s="52">
        <v>131251</v>
      </c>
      <c r="Z388" s="50" t="s">
        <v>266</v>
      </c>
      <c r="AA388" s="52">
        <v>1</v>
      </c>
      <c r="AB388" s="52">
        <v>0</v>
      </c>
      <c r="AC388" s="51">
        <v>44068</v>
      </c>
      <c r="AD388" s="51">
        <v>44070</v>
      </c>
      <c r="AE388" s="50" t="s">
        <v>670</v>
      </c>
    </row>
    <row r="389" spans="1:31" ht="17.25" customHeight="1">
      <c r="A389" s="57" t="str">
        <f t="shared" si="13"/>
        <v>MEDICAMENTOS C/ RESTRICAO</v>
      </c>
      <c r="B389" s="69" t="str">
        <f>VLOOKUP(A389,'De Para'!$C$3:$D$195,2,0)</f>
        <v>FORNECEDORES</v>
      </c>
      <c r="C389" s="83">
        <f t="shared" si="12"/>
        <v>8</v>
      </c>
      <c r="D389" s="50" t="s">
        <v>258</v>
      </c>
      <c r="E389" s="50" t="s">
        <v>410</v>
      </c>
      <c r="F389" s="51">
        <v>44067</v>
      </c>
      <c r="G389" s="50" t="s">
        <v>278</v>
      </c>
      <c r="H389" s="52">
        <v>100</v>
      </c>
      <c r="I389" s="50" t="s">
        <v>675</v>
      </c>
      <c r="J389" s="50" t="s">
        <v>409</v>
      </c>
      <c r="K389" s="50" t="s">
        <v>410</v>
      </c>
      <c r="L389" s="50" t="s">
        <v>341</v>
      </c>
      <c r="M389" s="52">
        <v>160502</v>
      </c>
      <c r="N389" s="50" t="s">
        <v>342</v>
      </c>
      <c r="O389" s="50" t="s">
        <v>426</v>
      </c>
      <c r="P389" s="55">
        <v>-27462</v>
      </c>
      <c r="Q389" s="52">
        <v>8</v>
      </c>
      <c r="R389" s="50" t="s">
        <v>1170</v>
      </c>
      <c r="S389" s="52">
        <v>2020</v>
      </c>
      <c r="T389" s="50" t="s">
        <v>1171</v>
      </c>
      <c r="U389" s="50" t="s">
        <v>263</v>
      </c>
      <c r="V389" s="50" t="s">
        <v>303</v>
      </c>
      <c r="W389" s="50" t="s">
        <v>344</v>
      </c>
      <c r="X389" s="52">
        <v>1</v>
      </c>
      <c r="Y389" s="52">
        <v>130807</v>
      </c>
      <c r="Z389" s="50" t="s">
        <v>266</v>
      </c>
      <c r="AA389" s="52">
        <v>1</v>
      </c>
      <c r="AB389" s="52">
        <v>0</v>
      </c>
      <c r="AC389" s="51">
        <v>44067</v>
      </c>
      <c r="AD389" s="51">
        <v>44070</v>
      </c>
      <c r="AE389" s="50" t="s">
        <v>670</v>
      </c>
    </row>
    <row r="390" spans="1:31" ht="17.25" customHeight="1">
      <c r="A390" s="57" t="str">
        <f t="shared" si="13"/>
        <v>MEDICAMENTOS C/ RESTRICAO</v>
      </c>
      <c r="B390" s="69" t="str">
        <f>VLOOKUP(A390,'De Para'!$C$3:$D$195,2,0)</f>
        <v>FORNECEDORES</v>
      </c>
      <c r="C390" s="83">
        <f t="shared" si="12"/>
        <v>8</v>
      </c>
      <c r="D390" s="50" t="s">
        <v>258</v>
      </c>
      <c r="E390" s="50" t="s">
        <v>410</v>
      </c>
      <c r="F390" s="51">
        <v>44067</v>
      </c>
      <c r="G390" s="50" t="s">
        <v>278</v>
      </c>
      <c r="H390" s="52">
        <v>100</v>
      </c>
      <c r="I390" s="50" t="s">
        <v>675</v>
      </c>
      <c r="J390" s="50" t="s">
        <v>409</v>
      </c>
      <c r="K390" s="50" t="s">
        <v>410</v>
      </c>
      <c r="L390" s="50" t="s">
        <v>341</v>
      </c>
      <c r="M390" s="52">
        <v>160503</v>
      </c>
      <c r="N390" s="50" t="s">
        <v>342</v>
      </c>
      <c r="O390" s="50" t="s">
        <v>473</v>
      </c>
      <c r="P390" s="55">
        <v>-4408.47</v>
      </c>
      <c r="Q390" s="52">
        <v>8</v>
      </c>
      <c r="R390" s="50" t="s">
        <v>1172</v>
      </c>
      <c r="S390" s="52">
        <v>2020</v>
      </c>
      <c r="T390" s="50" t="s">
        <v>1173</v>
      </c>
      <c r="U390" s="50" t="s">
        <v>263</v>
      </c>
      <c r="V390" s="50" t="s">
        <v>303</v>
      </c>
      <c r="W390" s="50" t="s">
        <v>344</v>
      </c>
      <c r="X390" s="52">
        <v>1</v>
      </c>
      <c r="Y390" s="52">
        <v>131031</v>
      </c>
      <c r="Z390" s="50" t="s">
        <v>266</v>
      </c>
      <c r="AA390" s="52">
        <v>1</v>
      </c>
      <c r="AB390" s="52">
        <v>0</v>
      </c>
      <c r="AC390" s="51">
        <v>44067</v>
      </c>
      <c r="AD390" s="51">
        <v>44070</v>
      </c>
      <c r="AE390" s="50" t="s">
        <v>670</v>
      </c>
    </row>
    <row r="391" spans="1:31" ht="17.25" customHeight="1">
      <c r="A391" s="57" t="str">
        <f t="shared" si="13"/>
        <v>MEDICAMENTOS C/ RESTRICAO</v>
      </c>
      <c r="B391" s="69" t="str">
        <f>VLOOKUP(A391,'De Para'!$C$3:$D$195,2,0)</f>
        <v>FORNECEDORES</v>
      </c>
      <c r="C391" s="83">
        <f t="shared" si="12"/>
        <v>8</v>
      </c>
      <c r="D391" s="50" t="s">
        <v>258</v>
      </c>
      <c r="E391" s="50" t="s">
        <v>410</v>
      </c>
      <c r="F391" s="51">
        <v>44067</v>
      </c>
      <c r="G391" s="50" t="s">
        <v>278</v>
      </c>
      <c r="H391" s="52">
        <v>100</v>
      </c>
      <c r="I391" s="50" t="s">
        <v>675</v>
      </c>
      <c r="J391" s="50" t="s">
        <v>409</v>
      </c>
      <c r="K391" s="50" t="s">
        <v>410</v>
      </c>
      <c r="L391" s="50" t="s">
        <v>341</v>
      </c>
      <c r="M391" s="52">
        <v>160504</v>
      </c>
      <c r="N391" s="50" t="s">
        <v>342</v>
      </c>
      <c r="O391" s="50" t="s">
        <v>419</v>
      </c>
      <c r="P391" s="55">
        <v>-1793.4</v>
      </c>
      <c r="Q391" s="52">
        <v>8</v>
      </c>
      <c r="R391" s="50" t="s">
        <v>1174</v>
      </c>
      <c r="S391" s="52">
        <v>2020</v>
      </c>
      <c r="T391" s="50" t="s">
        <v>1175</v>
      </c>
      <c r="U391" s="50" t="s">
        <v>263</v>
      </c>
      <c r="V391" s="50" t="s">
        <v>303</v>
      </c>
      <c r="W391" s="50" t="s">
        <v>344</v>
      </c>
      <c r="X391" s="52">
        <v>1</v>
      </c>
      <c r="Y391" s="52">
        <v>127481</v>
      </c>
      <c r="Z391" s="50" t="s">
        <v>266</v>
      </c>
      <c r="AA391" s="52">
        <v>1</v>
      </c>
      <c r="AB391" s="52">
        <v>0</v>
      </c>
      <c r="AC391" s="51">
        <v>44067</v>
      </c>
      <c r="AD391" s="51">
        <v>44070</v>
      </c>
      <c r="AE391" s="50" t="s">
        <v>670</v>
      </c>
    </row>
    <row r="392" spans="1:31" ht="17.25" customHeight="1">
      <c r="A392" s="57" t="str">
        <f t="shared" si="13"/>
        <v>MATERIAIS HOSPITALARES C/ RESTRICAO</v>
      </c>
      <c r="B392" s="69" t="str">
        <f>VLOOKUP(A392,'De Para'!$C$3:$D$195,2,0)</f>
        <v>FORNECEDORES</v>
      </c>
      <c r="C392" s="83">
        <f t="shared" si="12"/>
        <v>8</v>
      </c>
      <c r="D392" s="50" t="s">
        <v>258</v>
      </c>
      <c r="E392" s="50" t="s">
        <v>410</v>
      </c>
      <c r="F392" s="51">
        <v>44067</v>
      </c>
      <c r="G392" s="50" t="s">
        <v>278</v>
      </c>
      <c r="H392" s="52">
        <v>100</v>
      </c>
      <c r="I392" s="50" t="s">
        <v>675</v>
      </c>
      <c r="J392" s="50" t="s">
        <v>409</v>
      </c>
      <c r="K392" s="50" t="s">
        <v>410</v>
      </c>
      <c r="L392" s="50" t="s">
        <v>359</v>
      </c>
      <c r="M392" s="52">
        <v>160505</v>
      </c>
      <c r="N392" s="50" t="s">
        <v>360</v>
      </c>
      <c r="O392" s="50" t="s">
        <v>399</v>
      </c>
      <c r="P392" s="55">
        <v>-10207.969999999999</v>
      </c>
      <c r="Q392" s="52">
        <v>8</v>
      </c>
      <c r="R392" s="50" t="s">
        <v>1176</v>
      </c>
      <c r="S392" s="52">
        <v>2020</v>
      </c>
      <c r="T392" s="50" t="s">
        <v>1177</v>
      </c>
      <c r="U392" s="50" t="s">
        <v>263</v>
      </c>
      <c r="V392" s="50" t="s">
        <v>303</v>
      </c>
      <c r="W392" s="50" t="s">
        <v>344</v>
      </c>
      <c r="X392" s="52">
        <v>1</v>
      </c>
      <c r="Y392" s="52">
        <v>127495</v>
      </c>
      <c r="Z392" s="50" t="s">
        <v>266</v>
      </c>
      <c r="AA392" s="52">
        <v>1</v>
      </c>
      <c r="AB392" s="52">
        <v>0</v>
      </c>
      <c r="AC392" s="51">
        <v>44067</v>
      </c>
      <c r="AD392" s="51">
        <v>44070</v>
      </c>
      <c r="AE392" s="50" t="s">
        <v>670</v>
      </c>
    </row>
    <row r="393" spans="1:31" ht="17.25" customHeight="1">
      <c r="A393" s="57" t="str">
        <f t="shared" si="13"/>
        <v>MATERIAIS HOSPITALARES C/ RESTRICAO</v>
      </c>
      <c r="B393" s="69" t="str">
        <f>VLOOKUP(A393,'De Para'!$C$3:$D$195,2,0)</f>
        <v>FORNECEDORES</v>
      </c>
      <c r="C393" s="83">
        <f t="shared" si="12"/>
        <v>8</v>
      </c>
      <c r="D393" s="50" t="s">
        <v>258</v>
      </c>
      <c r="E393" s="50" t="s">
        <v>410</v>
      </c>
      <c r="F393" s="51">
        <v>44067</v>
      </c>
      <c r="G393" s="50" t="s">
        <v>278</v>
      </c>
      <c r="H393" s="52">
        <v>100</v>
      </c>
      <c r="I393" s="50" t="s">
        <v>675</v>
      </c>
      <c r="J393" s="50" t="s">
        <v>409</v>
      </c>
      <c r="K393" s="50" t="s">
        <v>410</v>
      </c>
      <c r="L393" s="50" t="s">
        <v>359</v>
      </c>
      <c r="M393" s="52">
        <v>160506</v>
      </c>
      <c r="N393" s="50" t="s">
        <v>360</v>
      </c>
      <c r="O393" s="50" t="s">
        <v>376</v>
      </c>
      <c r="P393" s="55">
        <v>-1015</v>
      </c>
      <c r="Q393" s="52">
        <v>8</v>
      </c>
      <c r="R393" s="50" t="s">
        <v>1178</v>
      </c>
      <c r="S393" s="52">
        <v>2020</v>
      </c>
      <c r="T393" s="50" t="s">
        <v>1179</v>
      </c>
      <c r="U393" s="50" t="s">
        <v>263</v>
      </c>
      <c r="V393" s="50" t="s">
        <v>303</v>
      </c>
      <c r="W393" s="50" t="s">
        <v>344</v>
      </c>
      <c r="X393" s="52">
        <v>1</v>
      </c>
      <c r="Y393" s="52">
        <v>127496</v>
      </c>
      <c r="Z393" s="50" t="s">
        <v>266</v>
      </c>
      <c r="AA393" s="52">
        <v>1</v>
      </c>
      <c r="AB393" s="52">
        <v>0</v>
      </c>
      <c r="AC393" s="51">
        <v>44067</v>
      </c>
      <c r="AD393" s="51">
        <v>44070</v>
      </c>
      <c r="AE393" s="50" t="s">
        <v>670</v>
      </c>
    </row>
    <row r="394" spans="1:31" ht="17.25" customHeight="1">
      <c r="A394" s="57" t="str">
        <f t="shared" si="13"/>
        <v>MATERIAIS HOSPITALARES C/ RESTRICAO</v>
      </c>
      <c r="B394" s="69" t="str">
        <f>VLOOKUP(A394,'De Para'!$C$3:$D$195,2,0)</f>
        <v>FORNECEDORES</v>
      </c>
      <c r="C394" s="83">
        <f t="shared" si="12"/>
        <v>8</v>
      </c>
      <c r="D394" s="50" t="s">
        <v>258</v>
      </c>
      <c r="E394" s="50" t="s">
        <v>410</v>
      </c>
      <c r="F394" s="51">
        <v>44067</v>
      </c>
      <c r="G394" s="50" t="s">
        <v>278</v>
      </c>
      <c r="H394" s="52">
        <v>100</v>
      </c>
      <c r="I394" s="50" t="s">
        <v>675</v>
      </c>
      <c r="J394" s="50" t="s">
        <v>409</v>
      </c>
      <c r="K394" s="50" t="s">
        <v>410</v>
      </c>
      <c r="L394" s="50" t="s">
        <v>359</v>
      </c>
      <c r="M394" s="52">
        <v>160507</v>
      </c>
      <c r="N394" s="50" t="s">
        <v>360</v>
      </c>
      <c r="O394" s="50" t="s">
        <v>524</v>
      </c>
      <c r="P394" s="55">
        <v>-1043</v>
      </c>
      <c r="Q394" s="52">
        <v>8</v>
      </c>
      <c r="R394" s="50" t="s">
        <v>1180</v>
      </c>
      <c r="S394" s="52">
        <v>2020</v>
      </c>
      <c r="T394" s="50" t="s">
        <v>1181</v>
      </c>
      <c r="U394" s="50" t="s">
        <v>263</v>
      </c>
      <c r="V394" s="50" t="s">
        <v>303</v>
      </c>
      <c r="W394" s="50" t="s">
        <v>344</v>
      </c>
      <c r="X394" s="52">
        <v>1</v>
      </c>
      <c r="Y394" s="52">
        <v>127497</v>
      </c>
      <c r="Z394" s="50" t="s">
        <v>266</v>
      </c>
      <c r="AA394" s="52">
        <v>1</v>
      </c>
      <c r="AB394" s="52">
        <v>0</v>
      </c>
      <c r="AC394" s="51">
        <v>44067</v>
      </c>
      <c r="AD394" s="51">
        <v>44070</v>
      </c>
      <c r="AE394" s="50" t="s">
        <v>670</v>
      </c>
    </row>
    <row r="395" spans="1:31" ht="17.25" customHeight="1">
      <c r="A395" s="57" t="str">
        <f t="shared" si="13"/>
        <v>MATERIAIS HOSPITALARES C/ RESTRICAO</v>
      </c>
      <c r="B395" s="69" t="str">
        <f>VLOOKUP(A395,'De Para'!$C$3:$D$195,2,0)</f>
        <v>FORNECEDORES</v>
      </c>
      <c r="C395" s="83">
        <f t="shared" si="12"/>
        <v>8</v>
      </c>
      <c r="D395" s="50" t="s">
        <v>258</v>
      </c>
      <c r="E395" s="50" t="s">
        <v>410</v>
      </c>
      <c r="F395" s="51">
        <v>44067</v>
      </c>
      <c r="G395" s="50" t="s">
        <v>278</v>
      </c>
      <c r="H395" s="52">
        <v>100</v>
      </c>
      <c r="I395" s="50" t="s">
        <v>675</v>
      </c>
      <c r="J395" s="50" t="s">
        <v>409</v>
      </c>
      <c r="K395" s="50" t="s">
        <v>410</v>
      </c>
      <c r="L395" s="50" t="s">
        <v>359</v>
      </c>
      <c r="M395" s="52">
        <v>160509</v>
      </c>
      <c r="N395" s="50" t="s">
        <v>360</v>
      </c>
      <c r="O395" s="50" t="s">
        <v>482</v>
      </c>
      <c r="P395" s="55">
        <v>-13015.39</v>
      </c>
      <c r="Q395" s="52">
        <v>8</v>
      </c>
      <c r="R395" s="50" t="s">
        <v>1182</v>
      </c>
      <c r="S395" s="52">
        <v>2020</v>
      </c>
      <c r="T395" s="50" t="s">
        <v>1183</v>
      </c>
      <c r="U395" s="50" t="s">
        <v>263</v>
      </c>
      <c r="V395" s="50" t="s">
        <v>303</v>
      </c>
      <c r="W395" s="50" t="s">
        <v>344</v>
      </c>
      <c r="X395" s="52">
        <v>1</v>
      </c>
      <c r="Y395" s="52">
        <v>127531</v>
      </c>
      <c r="Z395" s="50" t="s">
        <v>266</v>
      </c>
      <c r="AA395" s="52">
        <v>1</v>
      </c>
      <c r="AB395" s="52">
        <v>0</v>
      </c>
      <c r="AC395" s="51">
        <v>44067</v>
      </c>
      <c r="AD395" s="51">
        <v>44070</v>
      </c>
      <c r="AE395" s="50" t="s">
        <v>670</v>
      </c>
    </row>
    <row r="396" spans="1:31" ht="17.25" customHeight="1">
      <c r="A396" s="57" t="str">
        <f t="shared" si="13"/>
        <v>MEDICAMENTOS C/ RESTRICAO</v>
      </c>
      <c r="B396" s="69" t="str">
        <f>VLOOKUP(A396,'De Para'!$C$3:$D$195,2,0)</f>
        <v>FORNECEDORES</v>
      </c>
      <c r="C396" s="83">
        <f t="shared" si="12"/>
        <v>8</v>
      </c>
      <c r="D396" s="50" t="s">
        <v>258</v>
      </c>
      <c r="E396" s="50" t="s">
        <v>410</v>
      </c>
      <c r="F396" s="51">
        <v>44067</v>
      </c>
      <c r="G396" s="50" t="s">
        <v>278</v>
      </c>
      <c r="H396" s="52">
        <v>100</v>
      </c>
      <c r="I396" s="86" t="s">
        <v>675</v>
      </c>
      <c r="J396" s="50" t="s">
        <v>409</v>
      </c>
      <c r="K396" s="50" t="s">
        <v>410</v>
      </c>
      <c r="L396" s="50" t="s">
        <v>341</v>
      </c>
      <c r="M396" s="52">
        <v>160510</v>
      </c>
      <c r="N396" s="50" t="s">
        <v>342</v>
      </c>
      <c r="O396" s="53" t="s">
        <v>425</v>
      </c>
      <c r="P396" s="55">
        <v>-1105</v>
      </c>
      <c r="Q396" s="52">
        <v>8</v>
      </c>
      <c r="R396" s="50" t="s">
        <v>1184</v>
      </c>
      <c r="S396" s="52">
        <v>2020</v>
      </c>
      <c r="T396" s="50" t="s">
        <v>1185</v>
      </c>
      <c r="U396" s="50" t="s">
        <v>263</v>
      </c>
      <c r="V396" s="50" t="s">
        <v>303</v>
      </c>
      <c r="W396" s="50" t="s">
        <v>344</v>
      </c>
      <c r="X396" s="52">
        <v>1</v>
      </c>
      <c r="Y396" s="52">
        <v>127532</v>
      </c>
      <c r="Z396" s="50" t="s">
        <v>266</v>
      </c>
      <c r="AA396" s="52">
        <v>1</v>
      </c>
      <c r="AB396" s="52">
        <v>0</v>
      </c>
      <c r="AC396" s="51">
        <v>44067</v>
      </c>
      <c r="AD396" s="51">
        <v>44070</v>
      </c>
      <c r="AE396" s="50" t="s">
        <v>670</v>
      </c>
    </row>
    <row r="397" spans="1:31" ht="17.25" customHeight="1">
      <c r="A397" s="57" t="str">
        <f t="shared" si="13"/>
        <v>MEDICAMENTOS C/ RESTRICAO</v>
      </c>
      <c r="B397" s="69" t="str">
        <f>VLOOKUP(A397,'De Para'!$C$3:$D$195,2,0)</f>
        <v>FORNECEDORES</v>
      </c>
      <c r="C397" s="83">
        <f t="shared" si="12"/>
        <v>8</v>
      </c>
      <c r="D397" s="50" t="s">
        <v>258</v>
      </c>
      <c r="E397" s="50" t="s">
        <v>410</v>
      </c>
      <c r="F397" s="51">
        <v>44067</v>
      </c>
      <c r="G397" s="50" t="s">
        <v>278</v>
      </c>
      <c r="H397" s="52">
        <v>100</v>
      </c>
      <c r="I397" s="86" t="s">
        <v>675</v>
      </c>
      <c r="J397" s="50" t="s">
        <v>409</v>
      </c>
      <c r="K397" s="50" t="s">
        <v>410</v>
      </c>
      <c r="L397" s="50" t="s">
        <v>341</v>
      </c>
      <c r="M397" s="52">
        <v>160511</v>
      </c>
      <c r="N397" s="50" t="s">
        <v>342</v>
      </c>
      <c r="O397" s="53" t="s">
        <v>370</v>
      </c>
      <c r="P397" s="55">
        <v>-5274.8</v>
      </c>
      <c r="Q397" s="52">
        <v>8</v>
      </c>
      <c r="R397" s="50" t="s">
        <v>1186</v>
      </c>
      <c r="S397" s="52">
        <v>2020</v>
      </c>
      <c r="T397" s="50" t="s">
        <v>1187</v>
      </c>
      <c r="U397" s="50" t="s">
        <v>263</v>
      </c>
      <c r="V397" s="50" t="s">
        <v>303</v>
      </c>
      <c r="W397" s="50" t="s">
        <v>344</v>
      </c>
      <c r="X397" s="52">
        <v>1</v>
      </c>
      <c r="Y397" s="52">
        <v>127534</v>
      </c>
      <c r="Z397" s="50" t="s">
        <v>266</v>
      </c>
      <c r="AA397" s="52">
        <v>1</v>
      </c>
      <c r="AB397" s="52">
        <v>0</v>
      </c>
      <c r="AC397" s="51">
        <v>44067</v>
      </c>
      <c r="AD397" s="51">
        <v>44070</v>
      </c>
      <c r="AE397" s="50" t="s">
        <v>670</v>
      </c>
    </row>
    <row r="398" spans="1:31" ht="17.25" customHeight="1">
      <c r="A398" s="57" t="str">
        <f t="shared" si="13"/>
        <v>MATERIAIS HOSPITALARES C/ RESTRICAO</v>
      </c>
      <c r="B398" s="69" t="str">
        <f>VLOOKUP(A398,'De Para'!$C$3:$D$195,2,0)</f>
        <v>FORNECEDORES</v>
      </c>
      <c r="C398" s="83">
        <f t="shared" si="12"/>
        <v>8</v>
      </c>
      <c r="D398" s="50" t="s">
        <v>258</v>
      </c>
      <c r="E398" s="50" t="s">
        <v>410</v>
      </c>
      <c r="F398" s="51">
        <v>44067</v>
      </c>
      <c r="G398" s="50" t="s">
        <v>278</v>
      </c>
      <c r="H398" s="52">
        <v>100</v>
      </c>
      <c r="I398" s="86" t="s">
        <v>675</v>
      </c>
      <c r="J398" s="50" t="s">
        <v>409</v>
      </c>
      <c r="K398" s="50" t="s">
        <v>410</v>
      </c>
      <c r="L398" s="50" t="s">
        <v>359</v>
      </c>
      <c r="M398" s="52">
        <v>160512</v>
      </c>
      <c r="N398" s="50" t="s">
        <v>360</v>
      </c>
      <c r="O398" s="53" t="s">
        <v>1188</v>
      </c>
      <c r="P398" s="55">
        <v>-3900</v>
      </c>
      <c r="Q398" s="52">
        <v>8</v>
      </c>
      <c r="R398" s="50" t="s">
        <v>1189</v>
      </c>
      <c r="S398" s="52">
        <v>2020</v>
      </c>
      <c r="T398" s="50" t="s">
        <v>1190</v>
      </c>
      <c r="U398" s="50" t="s">
        <v>263</v>
      </c>
      <c r="V398" s="50" t="s">
        <v>303</v>
      </c>
      <c r="W398" s="50" t="s">
        <v>344</v>
      </c>
      <c r="X398" s="52">
        <v>1</v>
      </c>
      <c r="Y398" s="52">
        <v>128046</v>
      </c>
      <c r="Z398" s="50" t="s">
        <v>266</v>
      </c>
      <c r="AA398" s="52">
        <v>1</v>
      </c>
      <c r="AB398" s="52">
        <v>0</v>
      </c>
      <c r="AC398" s="51">
        <v>44067</v>
      </c>
      <c r="AD398" s="51">
        <v>44070</v>
      </c>
      <c r="AE398" s="50" t="s">
        <v>670</v>
      </c>
    </row>
    <row r="399" spans="1:31" ht="17.25" customHeight="1">
      <c r="A399" s="57" t="str">
        <f t="shared" si="13"/>
        <v>GASES HOSPITALARES</v>
      </c>
      <c r="B399" s="69" t="str">
        <f>VLOOKUP(A399,'De Para'!$C$3:$D$195,2,0)</f>
        <v>FORNECEDORES</v>
      </c>
      <c r="C399" s="83">
        <f t="shared" si="12"/>
        <v>8</v>
      </c>
      <c r="D399" s="50" t="s">
        <v>258</v>
      </c>
      <c r="E399" s="50" t="s">
        <v>410</v>
      </c>
      <c r="F399" s="51">
        <v>44067</v>
      </c>
      <c r="G399" s="50" t="s">
        <v>278</v>
      </c>
      <c r="H399" s="52">
        <v>100</v>
      </c>
      <c r="I399" s="86" t="s">
        <v>675</v>
      </c>
      <c r="J399" s="50" t="s">
        <v>409</v>
      </c>
      <c r="K399" s="50" t="s">
        <v>410</v>
      </c>
      <c r="L399" s="50" t="s">
        <v>464</v>
      </c>
      <c r="M399" s="52">
        <v>160513</v>
      </c>
      <c r="N399" s="50" t="s">
        <v>465</v>
      </c>
      <c r="O399" s="50" t="s">
        <v>1062</v>
      </c>
      <c r="P399" s="55">
        <v>-360</v>
      </c>
      <c r="Q399" s="52">
        <v>8</v>
      </c>
      <c r="R399" s="50" t="s">
        <v>1191</v>
      </c>
      <c r="S399" s="52">
        <v>2020</v>
      </c>
      <c r="T399" s="50" t="s">
        <v>1192</v>
      </c>
      <c r="U399" s="50" t="s">
        <v>263</v>
      </c>
      <c r="V399" s="50" t="s">
        <v>303</v>
      </c>
      <c r="W399" s="50" t="s">
        <v>466</v>
      </c>
      <c r="X399" s="52">
        <v>1</v>
      </c>
      <c r="Y399" s="52">
        <v>128245</v>
      </c>
      <c r="Z399" s="50" t="s">
        <v>266</v>
      </c>
      <c r="AA399" s="52">
        <v>1</v>
      </c>
      <c r="AB399" s="52">
        <v>0</v>
      </c>
      <c r="AC399" s="51">
        <v>44067</v>
      </c>
      <c r="AD399" s="51">
        <v>44070</v>
      </c>
      <c r="AE399" s="50" t="s">
        <v>670</v>
      </c>
    </row>
    <row r="400" spans="1:31" ht="17.25" customHeight="1">
      <c r="A400" s="57" t="str">
        <f t="shared" si="13"/>
        <v>COPAS, LANCHES E REFEIÇÕES</v>
      </c>
      <c r="B400" s="69" t="str">
        <f>VLOOKUP(A400,'De Para'!$C$3:$D$195,2,0)</f>
        <v>FORNECEDORES</v>
      </c>
      <c r="C400" s="83">
        <f t="shared" si="12"/>
        <v>8</v>
      </c>
      <c r="D400" s="50" t="s">
        <v>258</v>
      </c>
      <c r="E400" s="50" t="s">
        <v>410</v>
      </c>
      <c r="F400" s="51">
        <v>44067</v>
      </c>
      <c r="G400" s="50" t="s">
        <v>278</v>
      </c>
      <c r="H400" s="52">
        <v>100</v>
      </c>
      <c r="I400" s="86" t="s">
        <v>675</v>
      </c>
      <c r="J400" s="50" t="s">
        <v>409</v>
      </c>
      <c r="K400" s="50" t="s">
        <v>410</v>
      </c>
      <c r="L400" s="50" t="s">
        <v>531</v>
      </c>
      <c r="M400" s="52">
        <v>160514</v>
      </c>
      <c r="N400" s="50" t="s">
        <v>532</v>
      </c>
      <c r="O400" s="53" t="s">
        <v>1193</v>
      </c>
      <c r="P400" s="55">
        <v>-86345.5</v>
      </c>
      <c r="Q400" s="52">
        <v>8</v>
      </c>
      <c r="R400" s="50" t="s">
        <v>496</v>
      </c>
      <c r="S400" s="52">
        <v>2020</v>
      </c>
      <c r="T400" s="50" t="s">
        <v>1194</v>
      </c>
      <c r="U400" s="50" t="s">
        <v>263</v>
      </c>
      <c r="V400" s="50" t="s">
        <v>355</v>
      </c>
      <c r="W400" s="50" t="s">
        <v>408</v>
      </c>
      <c r="X400" s="52">
        <v>1</v>
      </c>
      <c r="Y400" s="52">
        <v>130681</v>
      </c>
      <c r="Z400" s="50" t="s">
        <v>266</v>
      </c>
      <c r="AA400" s="52">
        <v>1</v>
      </c>
      <c r="AB400" s="52">
        <v>0</v>
      </c>
      <c r="AC400" s="51">
        <v>44067</v>
      </c>
      <c r="AD400" s="51">
        <v>44070</v>
      </c>
      <c r="AE400" s="50" t="s">
        <v>670</v>
      </c>
    </row>
    <row r="401" spans="1:31" ht="17.25" customHeight="1">
      <c r="A401" s="57" t="str">
        <f t="shared" si="13"/>
        <v>MEDICAMENTOS C/ RESTRICAO</v>
      </c>
      <c r="B401" s="69" t="str">
        <f>VLOOKUP(A401,'De Para'!$C$3:$D$195,2,0)</f>
        <v>FORNECEDORES</v>
      </c>
      <c r="C401" s="83">
        <f t="shared" si="12"/>
        <v>8</v>
      </c>
      <c r="D401" s="50" t="s">
        <v>258</v>
      </c>
      <c r="E401" s="50" t="s">
        <v>410</v>
      </c>
      <c r="F401" s="51">
        <v>44067</v>
      </c>
      <c r="G401" s="50" t="s">
        <v>278</v>
      </c>
      <c r="H401" s="52">
        <v>100</v>
      </c>
      <c r="I401" s="86" t="s">
        <v>675</v>
      </c>
      <c r="J401" s="50" t="s">
        <v>409</v>
      </c>
      <c r="K401" s="50" t="s">
        <v>410</v>
      </c>
      <c r="L401" s="50" t="s">
        <v>341</v>
      </c>
      <c r="M401" s="52">
        <v>160515</v>
      </c>
      <c r="N401" s="50" t="s">
        <v>342</v>
      </c>
      <c r="O401" s="50" t="s">
        <v>585</v>
      </c>
      <c r="P401" s="55">
        <v>-1091</v>
      </c>
      <c r="Q401" s="52">
        <v>8</v>
      </c>
      <c r="R401" s="50" t="s">
        <v>1195</v>
      </c>
      <c r="S401" s="52">
        <v>2020</v>
      </c>
      <c r="T401" s="50" t="s">
        <v>1196</v>
      </c>
      <c r="U401" s="50" t="s">
        <v>263</v>
      </c>
      <c r="V401" s="50" t="s">
        <v>303</v>
      </c>
      <c r="W401" s="50" t="s">
        <v>344</v>
      </c>
      <c r="X401" s="52">
        <v>1</v>
      </c>
      <c r="Y401" s="52">
        <v>130684</v>
      </c>
      <c r="Z401" s="50" t="s">
        <v>266</v>
      </c>
      <c r="AA401" s="52">
        <v>1</v>
      </c>
      <c r="AB401" s="52">
        <v>0</v>
      </c>
      <c r="AC401" s="51">
        <v>44067</v>
      </c>
      <c r="AD401" s="51">
        <v>44070</v>
      </c>
      <c r="AE401" s="50" t="s">
        <v>670</v>
      </c>
    </row>
    <row r="402" spans="1:31" ht="17.25" customHeight="1">
      <c r="A402" s="57" t="str">
        <f t="shared" si="13"/>
        <v>EST.MATERIAIS DE COPA E COZINHA C/ RESTRICAO</v>
      </c>
      <c r="B402" s="69" t="str">
        <f>VLOOKUP(A402,'De Para'!$C$3:$D$195,2,0)</f>
        <v>FORNECEDORES</v>
      </c>
      <c r="C402" s="83">
        <f t="shared" si="12"/>
        <v>8</v>
      </c>
      <c r="D402" s="50" t="s">
        <v>258</v>
      </c>
      <c r="E402" s="50" t="s">
        <v>410</v>
      </c>
      <c r="F402" s="51">
        <v>44067</v>
      </c>
      <c r="G402" s="50" t="s">
        <v>278</v>
      </c>
      <c r="H402" s="52">
        <v>52.2</v>
      </c>
      <c r="I402" s="86" t="s">
        <v>675</v>
      </c>
      <c r="J402" s="50" t="s">
        <v>409</v>
      </c>
      <c r="K402" s="50" t="s">
        <v>410</v>
      </c>
      <c r="L402" s="50" t="s">
        <v>544</v>
      </c>
      <c r="M402" s="52">
        <v>160516</v>
      </c>
      <c r="N402" s="50" t="s">
        <v>545</v>
      </c>
      <c r="O402" s="53" t="s">
        <v>594</v>
      </c>
      <c r="P402" s="55">
        <v>-5245.8</v>
      </c>
      <c r="Q402" s="52">
        <v>8</v>
      </c>
      <c r="R402" s="50" t="s">
        <v>1197</v>
      </c>
      <c r="S402" s="52">
        <v>2020</v>
      </c>
      <c r="T402" s="50" t="s">
        <v>1198</v>
      </c>
      <c r="U402" s="50" t="s">
        <v>263</v>
      </c>
      <c r="V402" s="50" t="s">
        <v>303</v>
      </c>
      <c r="W402" s="50" t="s">
        <v>351</v>
      </c>
      <c r="X402" s="52">
        <v>1</v>
      </c>
      <c r="Y402" s="52">
        <v>130688</v>
      </c>
      <c r="Z402" s="50" t="s">
        <v>266</v>
      </c>
      <c r="AA402" s="52">
        <v>1</v>
      </c>
      <c r="AB402" s="52">
        <v>0</v>
      </c>
      <c r="AC402" s="51">
        <v>44067</v>
      </c>
      <c r="AD402" s="51">
        <v>44070</v>
      </c>
      <c r="AE402" s="50" t="s">
        <v>670</v>
      </c>
    </row>
    <row r="403" spans="1:31" ht="17.25" customHeight="1">
      <c r="A403" s="57" t="str">
        <f t="shared" si="13"/>
        <v>MÓVEIS E UTENSÍLIOS C/ RESTRIÇÃO</v>
      </c>
      <c r="B403" s="69" t="str">
        <f>VLOOKUP(A403,'De Para'!$C$3:$D$195,2,0)</f>
        <v>FORNECEDORES</v>
      </c>
      <c r="C403" s="83">
        <f t="shared" si="12"/>
        <v>8</v>
      </c>
      <c r="D403" s="50" t="s">
        <v>258</v>
      </c>
      <c r="E403" s="50" t="s">
        <v>410</v>
      </c>
      <c r="F403" s="51">
        <v>44067</v>
      </c>
      <c r="G403" s="50" t="s">
        <v>278</v>
      </c>
      <c r="H403" s="52">
        <v>47.8</v>
      </c>
      <c r="I403" s="86" t="s">
        <v>675</v>
      </c>
      <c r="J403" s="50" t="s">
        <v>409</v>
      </c>
      <c r="K403" s="50" t="s">
        <v>410</v>
      </c>
      <c r="L403" s="50" t="s">
        <v>415</v>
      </c>
      <c r="M403" s="52">
        <v>160516</v>
      </c>
      <c r="N403" s="50" t="s">
        <v>416</v>
      </c>
      <c r="O403" s="50" t="s">
        <v>594</v>
      </c>
      <c r="P403" s="55">
        <v>-4804.2</v>
      </c>
      <c r="Q403" s="52">
        <v>8</v>
      </c>
      <c r="R403" s="50" t="s">
        <v>1197</v>
      </c>
      <c r="S403" s="52">
        <v>2020</v>
      </c>
      <c r="T403" s="50" t="s">
        <v>1198</v>
      </c>
      <c r="U403" s="50" t="s">
        <v>263</v>
      </c>
      <c r="V403" s="50" t="s">
        <v>383</v>
      </c>
      <c r="W403" s="50" t="s">
        <v>417</v>
      </c>
      <c r="X403" s="52">
        <v>1</v>
      </c>
      <c r="Y403" s="52">
        <v>130688</v>
      </c>
      <c r="Z403" s="50" t="s">
        <v>266</v>
      </c>
      <c r="AA403" s="52">
        <v>1</v>
      </c>
      <c r="AB403" s="52">
        <v>0</v>
      </c>
      <c r="AC403" s="51">
        <v>44067</v>
      </c>
      <c r="AD403" s="51">
        <v>44070</v>
      </c>
      <c r="AE403" s="50" t="s">
        <v>670</v>
      </c>
    </row>
    <row r="404" spans="1:31" ht="17.25" customHeight="1">
      <c r="A404" s="57" t="str">
        <f t="shared" si="13"/>
        <v>SERVIÇO DE LIMPEZA E HIGIENIZAÇÃO</v>
      </c>
      <c r="B404" s="69" t="str">
        <f>VLOOKUP(A404,'De Para'!$C$3:$D$195,2,0)</f>
        <v>FORNECEDORES</v>
      </c>
      <c r="C404" s="83">
        <f t="shared" si="12"/>
        <v>8</v>
      </c>
      <c r="D404" s="50" t="s">
        <v>258</v>
      </c>
      <c r="E404" s="50" t="s">
        <v>410</v>
      </c>
      <c r="F404" s="51">
        <v>44067</v>
      </c>
      <c r="G404" s="50" t="s">
        <v>278</v>
      </c>
      <c r="H404" s="52">
        <v>100</v>
      </c>
      <c r="I404" s="86" t="s">
        <v>675</v>
      </c>
      <c r="J404" s="50" t="s">
        <v>409</v>
      </c>
      <c r="K404" s="50" t="s">
        <v>410</v>
      </c>
      <c r="L404" s="50" t="s">
        <v>318</v>
      </c>
      <c r="M404" s="52">
        <v>160517</v>
      </c>
      <c r="N404" s="50" t="s">
        <v>319</v>
      </c>
      <c r="O404" s="50" t="s">
        <v>427</v>
      </c>
      <c r="P404" s="55">
        <v>-22049.69</v>
      </c>
      <c r="Q404" s="52">
        <v>8</v>
      </c>
      <c r="R404" s="50" t="s">
        <v>1199</v>
      </c>
      <c r="S404" s="52">
        <v>2020</v>
      </c>
      <c r="T404" s="50" t="s">
        <v>1200</v>
      </c>
      <c r="U404" s="50" t="s">
        <v>263</v>
      </c>
      <c r="V404" s="50" t="s">
        <v>288</v>
      </c>
      <c r="W404" s="50" t="s">
        <v>289</v>
      </c>
      <c r="X404" s="52">
        <v>1</v>
      </c>
      <c r="Y404" s="52">
        <v>130695</v>
      </c>
      <c r="Z404" s="50" t="s">
        <v>266</v>
      </c>
      <c r="AA404" s="52">
        <v>1</v>
      </c>
      <c r="AB404" s="52">
        <v>0</v>
      </c>
      <c r="AC404" s="51">
        <v>44067</v>
      </c>
      <c r="AD404" s="51">
        <v>44070</v>
      </c>
      <c r="AE404" s="50" t="s">
        <v>670</v>
      </c>
    </row>
    <row r="405" spans="1:31" ht="17.25" customHeight="1">
      <c r="A405" s="57" t="str">
        <f t="shared" si="13"/>
        <v>TARIFAS BANCÁRIAS</v>
      </c>
      <c r="B405" s="69" t="str">
        <f>VLOOKUP(A405,'De Para'!$C$3:$D$195,2,0)</f>
        <v>PAGAMENTO DE IMPOSTOS E TAXAS</v>
      </c>
      <c r="C405" s="83">
        <f t="shared" si="12"/>
        <v>8</v>
      </c>
      <c r="D405" s="50" t="s">
        <v>258</v>
      </c>
      <c r="E405" s="50" t="s">
        <v>410</v>
      </c>
      <c r="F405" s="51">
        <v>44067</v>
      </c>
      <c r="G405" s="50" t="s">
        <v>378</v>
      </c>
      <c r="H405" s="52">
        <v>100</v>
      </c>
      <c r="I405" s="86" t="s">
        <v>675</v>
      </c>
      <c r="J405" s="50" t="s">
        <v>409</v>
      </c>
      <c r="K405" s="50" t="s">
        <v>410</v>
      </c>
      <c r="L405" s="50" t="s">
        <v>548</v>
      </c>
      <c r="M405" s="52">
        <v>160518</v>
      </c>
      <c r="N405" s="50" t="s">
        <v>549</v>
      </c>
      <c r="O405" s="50"/>
      <c r="P405" s="55">
        <v>-42.4</v>
      </c>
      <c r="Q405" s="52">
        <v>8</v>
      </c>
      <c r="R405" s="50" t="s">
        <v>275</v>
      </c>
      <c r="S405" s="52">
        <v>2020</v>
      </c>
      <c r="T405" s="50" t="s">
        <v>566</v>
      </c>
      <c r="U405" s="50" t="s">
        <v>263</v>
      </c>
      <c r="V405" s="50" t="s">
        <v>276</v>
      </c>
      <c r="W405" s="50" t="s">
        <v>429</v>
      </c>
      <c r="X405" s="52">
        <v>1</v>
      </c>
      <c r="Y405" s="52"/>
      <c r="Z405" s="50" t="s">
        <v>266</v>
      </c>
      <c r="AA405" s="52">
        <v>1</v>
      </c>
      <c r="AB405" s="52">
        <v>1</v>
      </c>
      <c r="AC405" s="51">
        <v>44067</v>
      </c>
      <c r="AD405" s="51">
        <v>44070</v>
      </c>
      <c r="AE405" s="50" t="s">
        <v>670</v>
      </c>
    </row>
    <row r="406" spans="1:31" ht="17.25" customHeight="1">
      <c r="A406" s="57" t="str">
        <f t="shared" si="13"/>
        <v>RENDIMENTO SOBRE APLICAÇÃO FINANCEIRA</v>
      </c>
      <c r="B406" s="69" t="str">
        <f>VLOOKUP(A406,'De Para'!$C$3:$D$195,2,0)</f>
        <v>JUROS POR APLICAÇÕES</v>
      </c>
      <c r="C406" s="83">
        <f t="shared" si="12"/>
        <v>8</v>
      </c>
      <c r="D406" s="50" t="s">
        <v>258</v>
      </c>
      <c r="E406" s="50" t="s">
        <v>410</v>
      </c>
      <c r="F406" s="51">
        <v>44067</v>
      </c>
      <c r="G406" s="50" t="s">
        <v>621</v>
      </c>
      <c r="H406" s="52">
        <v>100</v>
      </c>
      <c r="I406" s="86" t="s">
        <v>675</v>
      </c>
      <c r="J406" s="50" t="s">
        <v>409</v>
      </c>
      <c r="K406" s="50" t="s">
        <v>410</v>
      </c>
      <c r="L406" s="50" t="s">
        <v>497</v>
      </c>
      <c r="M406" s="52">
        <v>160519</v>
      </c>
      <c r="N406" s="50" t="s">
        <v>498</v>
      </c>
      <c r="O406" s="50"/>
      <c r="P406" s="55">
        <v>79.31</v>
      </c>
      <c r="Q406" s="52">
        <v>8</v>
      </c>
      <c r="R406" s="50" t="s">
        <v>620</v>
      </c>
      <c r="S406" s="52">
        <v>2020</v>
      </c>
      <c r="T406" s="50" t="s">
        <v>623</v>
      </c>
      <c r="U406" s="50" t="s">
        <v>263</v>
      </c>
      <c r="V406" s="50" t="s">
        <v>276</v>
      </c>
      <c r="W406" s="50" t="s">
        <v>500</v>
      </c>
      <c r="X406" s="52">
        <v>1</v>
      </c>
      <c r="Y406" s="52"/>
      <c r="Z406" s="50" t="s">
        <v>266</v>
      </c>
      <c r="AA406" s="52">
        <v>1</v>
      </c>
      <c r="AB406" s="52">
        <v>1</v>
      </c>
      <c r="AC406" s="51">
        <v>44067</v>
      </c>
      <c r="AD406" s="51">
        <v>44070</v>
      </c>
      <c r="AE406" s="50" t="s">
        <v>670</v>
      </c>
    </row>
    <row r="407" spans="1:31" ht="17.25" customHeight="1">
      <c r="A407" s="57" t="str">
        <f t="shared" si="13"/>
        <v>APLICAÇÃO / RESGATE DE APLICAÇÃO</v>
      </c>
      <c r="B407" s="69" t="str">
        <f>VLOOKUP(A407,'De Para'!$C$3:$D$195,2,0)</f>
        <v>RECEBÍVEIS NAO CORRENTES</v>
      </c>
      <c r="C407" s="83">
        <f t="shared" si="12"/>
        <v>8</v>
      </c>
      <c r="D407" s="50" t="s">
        <v>258</v>
      </c>
      <c r="E407" s="50" t="s">
        <v>410</v>
      </c>
      <c r="F407" s="51">
        <v>44067</v>
      </c>
      <c r="G407" s="50" t="s">
        <v>259</v>
      </c>
      <c r="H407" s="52">
        <v>100</v>
      </c>
      <c r="I407" s="86" t="s">
        <v>690</v>
      </c>
      <c r="J407" s="50" t="s">
        <v>409</v>
      </c>
      <c r="K407" s="50" t="s">
        <v>410</v>
      </c>
      <c r="L407" s="50" t="s">
        <v>260</v>
      </c>
      <c r="M407" s="52">
        <v>160521</v>
      </c>
      <c r="N407" s="50" t="s">
        <v>261</v>
      </c>
      <c r="O407" s="53"/>
      <c r="P407" s="55">
        <v>-199099.14</v>
      </c>
      <c r="Q407" s="52">
        <v>8</v>
      </c>
      <c r="R407" s="50" t="s">
        <v>262</v>
      </c>
      <c r="S407" s="52">
        <v>2020</v>
      </c>
      <c r="T407" s="50" t="s">
        <v>271</v>
      </c>
      <c r="U407" s="50" t="s">
        <v>263</v>
      </c>
      <c r="V407" s="50" t="s">
        <v>264</v>
      </c>
      <c r="W407" s="50" t="s">
        <v>265</v>
      </c>
      <c r="X407" s="52">
        <v>1</v>
      </c>
      <c r="Y407" s="52"/>
      <c r="Z407" s="50" t="s">
        <v>266</v>
      </c>
      <c r="AA407" s="52">
        <v>1</v>
      </c>
      <c r="AB407" s="52">
        <v>1</v>
      </c>
      <c r="AC407" s="51">
        <v>44067</v>
      </c>
      <c r="AD407" s="51">
        <v>44070</v>
      </c>
      <c r="AE407" s="50" t="s">
        <v>671</v>
      </c>
    </row>
    <row r="408" spans="1:31" ht="17.25" customHeight="1">
      <c r="A408" s="57" t="str">
        <f t="shared" si="13"/>
        <v>APLICAÇÃO / RESGATE DE APLICAÇÃO</v>
      </c>
      <c r="B408" s="69" t="str">
        <f>VLOOKUP(A408,'De Para'!$C$3:$D$195,2,0)</f>
        <v>RECEBÍVEIS NAO CORRENTES</v>
      </c>
      <c r="C408" s="83">
        <f t="shared" si="12"/>
        <v>8</v>
      </c>
      <c r="D408" s="50" t="s">
        <v>258</v>
      </c>
      <c r="E408" s="50" t="s">
        <v>410</v>
      </c>
      <c r="F408" s="51">
        <v>44067</v>
      </c>
      <c r="G408" s="50" t="s">
        <v>624</v>
      </c>
      <c r="H408" s="52">
        <v>100</v>
      </c>
      <c r="I408" s="86" t="s">
        <v>675</v>
      </c>
      <c r="J408" s="50" t="s">
        <v>409</v>
      </c>
      <c r="K408" s="50" t="s">
        <v>410</v>
      </c>
      <c r="L408" s="50" t="s">
        <v>260</v>
      </c>
      <c r="M408" s="52">
        <v>160522</v>
      </c>
      <c r="N408" s="50" t="s">
        <v>261</v>
      </c>
      <c r="O408" s="53"/>
      <c r="P408" s="55">
        <v>199099.14</v>
      </c>
      <c r="Q408" s="52">
        <v>8</v>
      </c>
      <c r="R408" s="50" t="s">
        <v>262</v>
      </c>
      <c r="S408" s="52">
        <v>2020</v>
      </c>
      <c r="T408" s="50" t="s">
        <v>271</v>
      </c>
      <c r="U408" s="50" t="s">
        <v>263</v>
      </c>
      <c r="V408" s="50" t="s">
        <v>264</v>
      </c>
      <c r="W408" s="50" t="s">
        <v>265</v>
      </c>
      <c r="X408" s="52">
        <v>1</v>
      </c>
      <c r="Y408" s="52"/>
      <c r="Z408" s="50" t="s">
        <v>266</v>
      </c>
      <c r="AA408" s="52">
        <v>1</v>
      </c>
      <c r="AB408" s="52">
        <v>0</v>
      </c>
      <c r="AC408" s="51">
        <v>44067</v>
      </c>
      <c r="AD408" s="51">
        <v>44070</v>
      </c>
      <c r="AE408" s="50" t="s">
        <v>670</v>
      </c>
    </row>
    <row r="409" spans="1:31" ht="17.25" customHeight="1">
      <c r="A409" s="57" t="str">
        <f t="shared" si="13"/>
        <v>TARIFAS BANCÁRIAS</v>
      </c>
      <c r="B409" s="69" t="str">
        <f>VLOOKUP(A409,'De Para'!$C$3:$D$195,2,0)</f>
        <v>PAGAMENTO DE IMPOSTOS E TAXAS</v>
      </c>
      <c r="C409" s="83">
        <f t="shared" si="12"/>
        <v>8</v>
      </c>
      <c r="D409" s="50" t="s">
        <v>258</v>
      </c>
      <c r="E409" s="50" t="s">
        <v>410</v>
      </c>
      <c r="F409" s="51">
        <v>44068</v>
      </c>
      <c r="G409" s="50" t="s">
        <v>378</v>
      </c>
      <c r="H409" s="52">
        <v>100</v>
      </c>
      <c r="I409" s="86" t="s">
        <v>675</v>
      </c>
      <c r="J409" s="50" t="s">
        <v>409</v>
      </c>
      <c r="K409" s="50" t="s">
        <v>410</v>
      </c>
      <c r="L409" s="50" t="s">
        <v>548</v>
      </c>
      <c r="M409" s="52">
        <v>160525</v>
      </c>
      <c r="N409" s="50" t="s">
        <v>549</v>
      </c>
      <c r="O409" s="50"/>
      <c r="P409" s="55">
        <v>-5.3</v>
      </c>
      <c r="Q409" s="52">
        <v>8</v>
      </c>
      <c r="R409" s="50" t="s">
        <v>275</v>
      </c>
      <c r="S409" s="52">
        <v>2020</v>
      </c>
      <c r="T409" s="50" t="s">
        <v>566</v>
      </c>
      <c r="U409" s="50" t="s">
        <v>263</v>
      </c>
      <c r="V409" s="50" t="s">
        <v>276</v>
      </c>
      <c r="W409" s="50" t="s">
        <v>429</v>
      </c>
      <c r="X409" s="52">
        <v>1</v>
      </c>
      <c r="Y409" s="52"/>
      <c r="Z409" s="50" t="s">
        <v>266</v>
      </c>
      <c r="AA409" s="52">
        <v>1</v>
      </c>
      <c r="AB409" s="52">
        <v>1</v>
      </c>
      <c r="AC409" s="51">
        <v>44068</v>
      </c>
      <c r="AD409" s="51">
        <v>44070</v>
      </c>
      <c r="AE409" s="50" t="s">
        <v>670</v>
      </c>
    </row>
    <row r="410" spans="1:31" ht="17.25" customHeight="1">
      <c r="A410" s="57" t="str">
        <f t="shared" si="13"/>
        <v>RENDIMENTO SOBRE APLICAÇÃO FINANCEIRA</v>
      </c>
      <c r="B410" s="69" t="str">
        <f>VLOOKUP(A410,'De Para'!$C$3:$D$195,2,0)</f>
        <v>JUROS POR APLICAÇÕES</v>
      </c>
      <c r="C410" s="83">
        <f t="shared" si="12"/>
        <v>8</v>
      </c>
      <c r="D410" s="50" t="s">
        <v>258</v>
      </c>
      <c r="E410" s="50" t="s">
        <v>410</v>
      </c>
      <c r="F410" s="51">
        <v>44068</v>
      </c>
      <c r="G410" s="50" t="s">
        <v>621</v>
      </c>
      <c r="H410" s="52">
        <v>100</v>
      </c>
      <c r="I410" s="86" t="s">
        <v>675</v>
      </c>
      <c r="J410" s="50" t="s">
        <v>409</v>
      </c>
      <c r="K410" s="50" t="s">
        <v>410</v>
      </c>
      <c r="L410" s="50" t="s">
        <v>497</v>
      </c>
      <c r="M410" s="52">
        <v>160526</v>
      </c>
      <c r="N410" s="50" t="s">
        <v>498</v>
      </c>
      <c r="O410" s="50"/>
      <c r="P410" s="55">
        <v>24.97</v>
      </c>
      <c r="Q410" s="52">
        <v>8</v>
      </c>
      <c r="R410" s="50" t="s">
        <v>620</v>
      </c>
      <c r="S410" s="52">
        <v>2020</v>
      </c>
      <c r="T410" s="50" t="s">
        <v>623</v>
      </c>
      <c r="U410" s="50" t="s">
        <v>263</v>
      </c>
      <c r="V410" s="50" t="s">
        <v>276</v>
      </c>
      <c r="W410" s="50" t="s">
        <v>500</v>
      </c>
      <c r="X410" s="52">
        <v>1</v>
      </c>
      <c r="Y410" s="52"/>
      <c r="Z410" s="50" t="s">
        <v>266</v>
      </c>
      <c r="AA410" s="52">
        <v>1</v>
      </c>
      <c r="AB410" s="52">
        <v>1</v>
      </c>
      <c r="AC410" s="51">
        <v>44068</v>
      </c>
      <c r="AD410" s="51">
        <v>44070</v>
      </c>
      <c r="AE410" s="50" t="s">
        <v>670</v>
      </c>
    </row>
    <row r="411" spans="1:31" ht="17.25" customHeight="1">
      <c r="A411" s="57" t="str">
        <f t="shared" si="13"/>
        <v>APLICAÇÃO / RESGATE DE APLICAÇÃO</v>
      </c>
      <c r="B411" s="69" t="str">
        <f>VLOOKUP(A411,'De Para'!$C$3:$D$195,2,0)</f>
        <v>RECEBÍVEIS NAO CORRENTES</v>
      </c>
      <c r="C411" s="83">
        <f t="shared" si="12"/>
        <v>8</v>
      </c>
      <c r="D411" s="50" t="s">
        <v>258</v>
      </c>
      <c r="E411" s="50" t="s">
        <v>410</v>
      </c>
      <c r="F411" s="51">
        <v>44068</v>
      </c>
      <c r="G411" s="50" t="s">
        <v>259</v>
      </c>
      <c r="H411" s="52">
        <v>100</v>
      </c>
      <c r="I411" s="86" t="s">
        <v>690</v>
      </c>
      <c r="J411" s="50" t="s">
        <v>409</v>
      </c>
      <c r="K411" s="50" t="s">
        <v>410</v>
      </c>
      <c r="L411" s="50" t="s">
        <v>260</v>
      </c>
      <c r="M411" s="52">
        <v>160527</v>
      </c>
      <c r="N411" s="50" t="s">
        <v>261</v>
      </c>
      <c r="O411" s="53"/>
      <c r="P411" s="55">
        <v>-61363.41</v>
      </c>
      <c r="Q411" s="52">
        <v>8</v>
      </c>
      <c r="R411" s="50" t="s">
        <v>262</v>
      </c>
      <c r="S411" s="52">
        <v>2020</v>
      </c>
      <c r="T411" s="50" t="s">
        <v>271</v>
      </c>
      <c r="U411" s="50" t="s">
        <v>263</v>
      </c>
      <c r="V411" s="50" t="s">
        <v>264</v>
      </c>
      <c r="W411" s="50" t="s">
        <v>265</v>
      </c>
      <c r="X411" s="52">
        <v>1</v>
      </c>
      <c r="Y411" s="52"/>
      <c r="Z411" s="50" t="s">
        <v>266</v>
      </c>
      <c r="AA411" s="52">
        <v>1</v>
      </c>
      <c r="AB411" s="52">
        <v>1</v>
      </c>
      <c r="AC411" s="51">
        <v>44068</v>
      </c>
      <c r="AD411" s="51">
        <v>44070</v>
      </c>
      <c r="AE411" s="50" t="s">
        <v>671</v>
      </c>
    </row>
    <row r="412" spans="1:31" ht="17.25" customHeight="1">
      <c r="A412" s="57" t="str">
        <f t="shared" si="13"/>
        <v>APLICAÇÃO / RESGATE DE APLICAÇÃO</v>
      </c>
      <c r="B412" s="69" t="str">
        <f>VLOOKUP(A412,'De Para'!$C$3:$D$195,2,0)</f>
        <v>RECEBÍVEIS NAO CORRENTES</v>
      </c>
      <c r="C412" s="83">
        <f t="shared" si="12"/>
        <v>8</v>
      </c>
      <c r="D412" s="50" t="s">
        <v>258</v>
      </c>
      <c r="E412" s="50" t="s">
        <v>410</v>
      </c>
      <c r="F412" s="51">
        <v>44068</v>
      </c>
      <c r="G412" s="50" t="s">
        <v>624</v>
      </c>
      <c r="H412" s="52">
        <v>100</v>
      </c>
      <c r="I412" s="50" t="s">
        <v>675</v>
      </c>
      <c r="J412" s="50" t="s">
        <v>409</v>
      </c>
      <c r="K412" s="50" t="s">
        <v>410</v>
      </c>
      <c r="L412" s="50" t="s">
        <v>260</v>
      </c>
      <c r="M412" s="52">
        <v>160528</v>
      </c>
      <c r="N412" s="50" t="s">
        <v>261</v>
      </c>
      <c r="O412" s="50"/>
      <c r="P412" s="55">
        <v>61363.41</v>
      </c>
      <c r="Q412" s="52">
        <v>8</v>
      </c>
      <c r="R412" s="50" t="s">
        <v>262</v>
      </c>
      <c r="S412" s="52">
        <v>2020</v>
      </c>
      <c r="T412" s="50" t="s">
        <v>271</v>
      </c>
      <c r="U412" s="50" t="s">
        <v>263</v>
      </c>
      <c r="V412" s="50" t="s">
        <v>264</v>
      </c>
      <c r="W412" s="50" t="s">
        <v>265</v>
      </c>
      <c r="X412" s="52">
        <v>1</v>
      </c>
      <c r="Y412" s="52"/>
      <c r="Z412" s="50" t="s">
        <v>266</v>
      </c>
      <c r="AA412" s="52">
        <v>1</v>
      </c>
      <c r="AB412" s="52">
        <v>0</v>
      </c>
      <c r="AC412" s="51">
        <v>44068</v>
      </c>
      <c r="AD412" s="51">
        <v>44070</v>
      </c>
      <c r="AE412" s="50" t="s">
        <v>670</v>
      </c>
    </row>
    <row r="413" spans="1:31" ht="17.25" customHeight="1">
      <c r="A413" s="57" t="str">
        <f t="shared" si="13"/>
        <v>MEDICAMENTOS C/ RESTRICAO</v>
      </c>
      <c r="B413" s="69" t="str">
        <f>VLOOKUP(A413,'De Para'!$C$3:$D$195,2,0)</f>
        <v>FORNECEDORES</v>
      </c>
      <c r="C413" s="83">
        <f t="shared" si="12"/>
        <v>8</v>
      </c>
      <c r="D413" s="50" t="s">
        <v>258</v>
      </c>
      <c r="E413" s="50" t="s">
        <v>410</v>
      </c>
      <c r="F413" s="51">
        <v>44070</v>
      </c>
      <c r="G413" s="50" t="s">
        <v>278</v>
      </c>
      <c r="H413" s="52">
        <v>100</v>
      </c>
      <c r="I413" s="50" t="s">
        <v>675</v>
      </c>
      <c r="J413" s="50" t="s">
        <v>409</v>
      </c>
      <c r="K413" s="50" t="s">
        <v>410</v>
      </c>
      <c r="L413" s="50" t="s">
        <v>341</v>
      </c>
      <c r="M413" s="52">
        <v>160616</v>
      </c>
      <c r="N413" s="50" t="s">
        <v>342</v>
      </c>
      <c r="O413" s="50" t="s">
        <v>343</v>
      </c>
      <c r="P413" s="55">
        <v>-1775.8</v>
      </c>
      <c r="Q413" s="52">
        <v>8</v>
      </c>
      <c r="R413" s="50" t="s">
        <v>1201</v>
      </c>
      <c r="S413" s="52">
        <v>2020</v>
      </c>
      <c r="T413" s="50" t="s">
        <v>1202</v>
      </c>
      <c r="U413" s="50" t="s">
        <v>263</v>
      </c>
      <c r="V413" s="50" t="s">
        <v>303</v>
      </c>
      <c r="W413" s="50" t="s">
        <v>344</v>
      </c>
      <c r="X413" s="52">
        <v>1</v>
      </c>
      <c r="Y413" s="52">
        <v>127530</v>
      </c>
      <c r="Z413" s="50" t="s">
        <v>266</v>
      </c>
      <c r="AA413" s="52">
        <v>1</v>
      </c>
      <c r="AB413" s="52">
        <v>0</v>
      </c>
      <c r="AC413" s="51">
        <v>44070</v>
      </c>
      <c r="AD413" s="51">
        <v>44070</v>
      </c>
      <c r="AE413" s="50" t="s">
        <v>670</v>
      </c>
    </row>
    <row r="414" spans="1:31" ht="17.25" customHeight="1">
      <c r="A414" s="57" t="str">
        <f t="shared" si="13"/>
        <v>CORREIOS E TELÉGRAFOS</v>
      </c>
      <c r="B414" s="69" t="str">
        <f>VLOOKUP(A414,'De Para'!$C$3:$D$195,2,0)</f>
        <v>FORNECEDORES</v>
      </c>
      <c r="C414" s="83">
        <f>MONTH(AC414)</f>
        <v>8</v>
      </c>
      <c r="D414" s="50" t="s">
        <v>258</v>
      </c>
      <c r="E414" s="50" t="s">
        <v>410</v>
      </c>
      <c r="F414" s="51">
        <v>44068</v>
      </c>
      <c r="G414" s="50" t="s">
        <v>278</v>
      </c>
      <c r="H414" s="52">
        <v>3.55</v>
      </c>
      <c r="I414" s="84" t="s">
        <v>1203</v>
      </c>
      <c r="J414" s="50" t="s">
        <v>409</v>
      </c>
      <c r="K414" s="50" t="s">
        <v>410</v>
      </c>
      <c r="L414" s="50" t="s">
        <v>651</v>
      </c>
      <c r="M414" s="52">
        <v>160617</v>
      </c>
      <c r="N414" s="50" t="s">
        <v>652</v>
      </c>
      <c r="O414" s="50" t="s">
        <v>579</v>
      </c>
      <c r="P414" s="55">
        <v>-48.82</v>
      </c>
      <c r="Q414" s="52">
        <v>8</v>
      </c>
      <c r="R414" s="50" t="s">
        <v>1204</v>
      </c>
      <c r="S414" s="52">
        <v>2020</v>
      </c>
      <c r="T414" s="50" t="s">
        <v>1205</v>
      </c>
      <c r="U414" s="50" t="s">
        <v>263</v>
      </c>
      <c r="V414" s="50" t="s">
        <v>355</v>
      </c>
      <c r="W414" s="50" t="s">
        <v>408</v>
      </c>
      <c r="X414" s="52">
        <v>1</v>
      </c>
      <c r="Y414" s="52">
        <v>130691</v>
      </c>
      <c r="Z414" s="50" t="s">
        <v>266</v>
      </c>
      <c r="AA414" s="52">
        <v>1</v>
      </c>
      <c r="AB414" s="52">
        <v>0</v>
      </c>
      <c r="AC414" s="51">
        <v>44068</v>
      </c>
      <c r="AD414" s="51">
        <v>44070</v>
      </c>
      <c r="AE414" s="50" t="s">
        <v>673</v>
      </c>
    </row>
    <row r="415" spans="1:31" ht="17.25" customHeight="1">
      <c r="A415" s="57" t="str">
        <f t="shared" si="13"/>
        <v>TAXAS E EMOLUMENTOS</v>
      </c>
      <c r="B415" s="69" t="str">
        <f>VLOOKUP(A415,'De Para'!$C$3:$D$195,2,0)</f>
        <v>OUTRAS DESPESAS</v>
      </c>
      <c r="C415" s="83">
        <f t="shared" ref="C415:C478" si="14">MONTH(AC415)</f>
        <v>8</v>
      </c>
      <c r="D415" s="50" t="s">
        <v>258</v>
      </c>
      <c r="E415" s="50" t="s">
        <v>410</v>
      </c>
      <c r="F415" s="51">
        <v>44068</v>
      </c>
      <c r="G415" s="50" t="s">
        <v>278</v>
      </c>
      <c r="H415" s="52">
        <v>0.51</v>
      </c>
      <c r="I415" s="84" t="s">
        <v>1203</v>
      </c>
      <c r="J415" s="50" t="s">
        <v>409</v>
      </c>
      <c r="K415" s="50" t="s">
        <v>410</v>
      </c>
      <c r="L415" s="50" t="s">
        <v>568</v>
      </c>
      <c r="M415" s="52">
        <v>160617</v>
      </c>
      <c r="N415" s="50" t="s">
        <v>569</v>
      </c>
      <c r="O415" s="50" t="s">
        <v>579</v>
      </c>
      <c r="P415" s="55">
        <v>-7</v>
      </c>
      <c r="Q415" s="52">
        <v>8</v>
      </c>
      <c r="R415" s="50" t="s">
        <v>1204</v>
      </c>
      <c r="S415" s="52">
        <v>2020</v>
      </c>
      <c r="T415" s="50" t="s">
        <v>1205</v>
      </c>
      <c r="U415" s="50" t="s">
        <v>263</v>
      </c>
      <c r="V415" s="50" t="s">
        <v>355</v>
      </c>
      <c r="W415" s="50" t="s">
        <v>408</v>
      </c>
      <c r="X415" s="52">
        <v>1</v>
      </c>
      <c r="Y415" s="52">
        <v>130691</v>
      </c>
      <c r="Z415" s="50" t="s">
        <v>266</v>
      </c>
      <c r="AA415" s="52">
        <v>1</v>
      </c>
      <c r="AB415" s="52">
        <v>0</v>
      </c>
      <c r="AC415" s="51">
        <v>44068</v>
      </c>
      <c r="AD415" s="51">
        <v>44070</v>
      </c>
      <c r="AE415" s="50" t="s">
        <v>673</v>
      </c>
    </row>
    <row r="416" spans="1:31" ht="17.25" customHeight="1">
      <c r="A416" s="57" t="str">
        <f t="shared" si="13"/>
        <v>DESP.MATERIAIS DE EXPEDIENTE</v>
      </c>
      <c r="B416" s="69" t="str">
        <f>VLOOKUP(A416,'De Para'!$C$3:$D$195,2,0)</f>
        <v>FORNECEDORES</v>
      </c>
      <c r="C416" s="83">
        <f t="shared" si="14"/>
        <v>8</v>
      </c>
      <c r="D416" s="50" t="s">
        <v>258</v>
      </c>
      <c r="E416" s="50" t="s">
        <v>410</v>
      </c>
      <c r="F416" s="51">
        <v>44068</v>
      </c>
      <c r="G416" s="50" t="s">
        <v>278</v>
      </c>
      <c r="H416" s="52">
        <v>14.6</v>
      </c>
      <c r="I416" s="84" t="s">
        <v>1203</v>
      </c>
      <c r="J416" s="50" t="s">
        <v>409</v>
      </c>
      <c r="K416" s="50" t="s">
        <v>410</v>
      </c>
      <c r="L416" s="50" t="s">
        <v>879</v>
      </c>
      <c r="M416" s="52">
        <v>160617</v>
      </c>
      <c r="N416" s="50" t="s">
        <v>880</v>
      </c>
      <c r="O416" s="53" t="s">
        <v>579</v>
      </c>
      <c r="P416" s="55">
        <v>-200.9</v>
      </c>
      <c r="Q416" s="52">
        <v>8</v>
      </c>
      <c r="R416" s="50" t="s">
        <v>1204</v>
      </c>
      <c r="S416" s="52">
        <v>2020</v>
      </c>
      <c r="T416" s="50" t="s">
        <v>1205</v>
      </c>
      <c r="U416" s="50" t="s">
        <v>263</v>
      </c>
      <c r="V416" s="50" t="s">
        <v>355</v>
      </c>
      <c r="W416" s="50" t="s">
        <v>408</v>
      </c>
      <c r="X416" s="52">
        <v>1</v>
      </c>
      <c r="Y416" s="52">
        <v>130691</v>
      </c>
      <c r="Z416" s="50" t="s">
        <v>266</v>
      </c>
      <c r="AA416" s="52">
        <v>1</v>
      </c>
      <c r="AB416" s="52">
        <v>0</v>
      </c>
      <c r="AC416" s="51">
        <v>44068</v>
      </c>
      <c r="AD416" s="54">
        <v>44070</v>
      </c>
      <c r="AE416" s="50" t="s">
        <v>673</v>
      </c>
    </row>
    <row r="417" spans="1:31" ht="17.25" customHeight="1">
      <c r="A417" s="57" t="str">
        <f t="shared" si="13"/>
        <v>DESPESAS COM FUNERAL</v>
      </c>
      <c r="B417" s="69" t="str">
        <f>VLOOKUP(A417,'De Para'!$C$3:$D$195,2,0)</f>
        <v>FORNECEDORES</v>
      </c>
      <c r="C417" s="83">
        <f t="shared" si="14"/>
        <v>8</v>
      </c>
      <c r="D417" s="50" t="s">
        <v>258</v>
      </c>
      <c r="E417" s="50" t="s">
        <v>410</v>
      </c>
      <c r="F417" s="51">
        <v>44068</v>
      </c>
      <c r="G417" s="50" t="s">
        <v>278</v>
      </c>
      <c r="H417" s="52">
        <v>13.08</v>
      </c>
      <c r="I417" s="84" t="s">
        <v>1203</v>
      </c>
      <c r="J417" s="50" t="s">
        <v>409</v>
      </c>
      <c r="K417" s="50" t="s">
        <v>410</v>
      </c>
      <c r="L417" s="50" t="s">
        <v>1206</v>
      </c>
      <c r="M417" s="52">
        <v>160617</v>
      </c>
      <c r="N417" s="50" t="s">
        <v>1207</v>
      </c>
      <c r="O417" s="50" t="s">
        <v>579</v>
      </c>
      <c r="P417" s="55">
        <v>-180</v>
      </c>
      <c r="Q417" s="52">
        <v>8</v>
      </c>
      <c r="R417" s="50" t="s">
        <v>1204</v>
      </c>
      <c r="S417" s="52">
        <v>2020</v>
      </c>
      <c r="T417" s="50" t="s">
        <v>1205</v>
      </c>
      <c r="U417" s="50" t="s">
        <v>263</v>
      </c>
      <c r="V417" s="50" t="s">
        <v>355</v>
      </c>
      <c r="W417" s="50" t="s">
        <v>408</v>
      </c>
      <c r="X417" s="52">
        <v>1</v>
      </c>
      <c r="Y417" s="52">
        <v>130691</v>
      </c>
      <c r="Z417" s="50" t="s">
        <v>266</v>
      </c>
      <c r="AA417" s="52">
        <v>1</v>
      </c>
      <c r="AB417" s="52">
        <v>0</v>
      </c>
      <c r="AC417" s="51">
        <v>44068</v>
      </c>
      <c r="AD417" s="51">
        <v>44070</v>
      </c>
      <c r="AE417" s="50" t="s">
        <v>673</v>
      </c>
    </row>
    <row r="418" spans="1:31" ht="17.25" customHeight="1">
      <c r="A418" s="57" t="str">
        <f t="shared" si="13"/>
        <v>ALIMENTAÇÃO - VIAGEM</v>
      </c>
      <c r="B418" s="69" t="str">
        <f>VLOOKUP(A418,'De Para'!$C$3:$D$195,2,0)</f>
        <v>FORNECEDORES</v>
      </c>
      <c r="C418" s="83">
        <f t="shared" si="14"/>
        <v>8</v>
      </c>
      <c r="D418" s="50" t="s">
        <v>258</v>
      </c>
      <c r="E418" s="50" t="s">
        <v>410</v>
      </c>
      <c r="F418" s="51">
        <v>44068</v>
      </c>
      <c r="G418" s="50" t="s">
        <v>278</v>
      </c>
      <c r="H418" s="52">
        <v>1.89</v>
      </c>
      <c r="I418" s="84" t="s">
        <v>1203</v>
      </c>
      <c r="J418" s="50" t="s">
        <v>409</v>
      </c>
      <c r="K418" s="50" t="s">
        <v>410</v>
      </c>
      <c r="L418" s="50" t="s">
        <v>873</v>
      </c>
      <c r="M418" s="52">
        <v>160617</v>
      </c>
      <c r="N418" s="50" t="s">
        <v>874</v>
      </c>
      <c r="O418" s="50" t="s">
        <v>579</v>
      </c>
      <c r="P418" s="55">
        <v>-26</v>
      </c>
      <c r="Q418" s="52">
        <v>8</v>
      </c>
      <c r="R418" s="50" t="s">
        <v>1204</v>
      </c>
      <c r="S418" s="52">
        <v>2020</v>
      </c>
      <c r="T418" s="50" t="s">
        <v>1205</v>
      </c>
      <c r="U418" s="50" t="s">
        <v>263</v>
      </c>
      <c r="V418" s="50" t="s">
        <v>355</v>
      </c>
      <c r="W418" s="50" t="s">
        <v>646</v>
      </c>
      <c r="X418" s="52">
        <v>1</v>
      </c>
      <c r="Y418" s="52">
        <v>130691</v>
      </c>
      <c r="Z418" s="50" t="s">
        <v>266</v>
      </c>
      <c r="AA418" s="52">
        <v>1</v>
      </c>
      <c r="AB418" s="52">
        <v>0</v>
      </c>
      <c r="AC418" s="51">
        <v>44068</v>
      </c>
      <c r="AD418" s="51">
        <v>44070</v>
      </c>
      <c r="AE418" s="50" t="s">
        <v>673</v>
      </c>
    </row>
    <row r="419" spans="1:31" ht="17.25" customHeight="1">
      <c r="A419" s="57" t="str">
        <f t="shared" si="13"/>
        <v>COMBUSTÍVEIS E LUBRIFICANTES</v>
      </c>
      <c r="B419" s="69" t="str">
        <f>VLOOKUP(A419,'De Para'!$C$3:$D$195,2,0)</f>
        <v>FORNECEDORES</v>
      </c>
      <c r="C419" s="83">
        <f t="shared" si="14"/>
        <v>8</v>
      </c>
      <c r="D419" s="50" t="s">
        <v>258</v>
      </c>
      <c r="E419" s="50" t="s">
        <v>410</v>
      </c>
      <c r="F419" s="51">
        <v>44068</v>
      </c>
      <c r="G419" s="50" t="s">
        <v>278</v>
      </c>
      <c r="H419" s="52">
        <v>53.52</v>
      </c>
      <c r="I419" s="84" t="s">
        <v>1203</v>
      </c>
      <c r="J419" s="50" t="s">
        <v>409</v>
      </c>
      <c r="K419" s="50" t="s">
        <v>410</v>
      </c>
      <c r="L419" s="50" t="s">
        <v>564</v>
      </c>
      <c r="M419" s="52">
        <v>160617</v>
      </c>
      <c r="N419" s="50" t="s">
        <v>565</v>
      </c>
      <c r="O419" s="50" t="s">
        <v>579</v>
      </c>
      <c r="P419" s="55">
        <v>-736.68</v>
      </c>
      <c r="Q419" s="52">
        <v>8</v>
      </c>
      <c r="R419" s="50" t="s">
        <v>1204</v>
      </c>
      <c r="S419" s="52">
        <v>2020</v>
      </c>
      <c r="T419" s="50" t="s">
        <v>1205</v>
      </c>
      <c r="U419" s="50" t="s">
        <v>263</v>
      </c>
      <c r="V419" s="50" t="s">
        <v>355</v>
      </c>
      <c r="W419" s="50" t="s">
        <v>563</v>
      </c>
      <c r="X419" s="52">
        <v>1</v>
      </c>
      <c r="Y419" s="52">
        <v>130691</v>
      </c>
      <c r="Z419" s="50" t="s">
        <v>266</v>
      </c>
      <c r="AA419" s="52">
        <v>1</v>
      </c>
      <c r="AB419" s="52">
        <v>0</v>
      </c>
      <c r="AC419" s="51">
        <v>44068</v>
      </c>
      <c r="AD419" s="51">
        <v>44070</v>
      </c>
      <c r="AE419" s="50" t="s">
        <v>673</v>
      </c>
    </row>
    <row r="420" spans="1:31" ht="17.25" customHeight="1">
      <c r="A420" s="57" t="str">
        <f t="shared" si="13"/>
        <v>MANUTENÇÃO DE VEÍCULOS</v>
      </c>
      <c r="B420" s="69" t="str">
        <f>VLOOKUP(A420,'De Para'!$C$3:$D$195,2,0)</f>
        <v>FORNECEDORES</v>
      </c>
      <c r="C420" s="83">
        <f t="shared" si="14"/>
        <v>8</v>
      </c>
      <c r="D420" s="50" t="s">
        <v>258</v>
      </c>
      <c r="E420" s="50" t="s">
        <v>410</v>
      </c>
      <c r="F420" s="51">
        <v>44068</v>
      </c>
      <c r="G420" s="50" t="s">
        <v>278</v>
      </c>
      <c r="H420" s="52">
        <v>7.27</v>
      </c>
      <c r="I420" s="84" t="s">
        <v>1203</v>
      </c>
      <c r="J420" s="50" t="s">
        <v>409</v>
      </c>
      <c r="K420" s="50" t="s">
        <v>410</v>
      </c>
      <c r="L420" s="50" t="s">
        <v>561</v>
      </c>
      <c r="M420" s="52">
        <v>160617</v>
      </c>
      <c r="N420" s="50" t="s">
        <v>562</v>
      </c>
      <c r="O420" s="50" t="s">
        <v>579</v>
      </c>
      <c r="P420" s="55">
        <v>-100</v>
      </c>
      <c r="Q420" s="52">
        <v>8</v>
      </c>
      <c r="R420" s="50" t="s">
        <v>1204</v>
      </c>
      <c r="S420" s="52">
        <v>2020</v>
      </c>
      <c r="T420" s="50" t="s">
        <v>1205</v>
      </c>
      <c r="U420" s="50" t="s">
        <v>263</v>
      </c>
      <c r="V420" s="50" t="s">
        <v>355</v>
      </c>
      <c r="W420" s="50" t="s">
        <v>563</v>
      </c>
      <c r="X420" s="52">
        <v>1</v>
      </c>
      <c r="Y420" s="52">
        <v>130691</v>
      </c>
      <c r="Z420" s="50" t="s">
        <v>266</v>
      </c>
      <c r="AA420" s="52">
        <v>1</v>
      </c>
      <c r="AB420" s="52">
        <v>0</v>
      </c>
      <c r="AC420" s="51">
        <v>44068</v>
      </c>
      <c r="AD420" s="51">
        <v>44070</v>
      </c>
      <c r="AE420" s="50" t="s">
        <v>673</v>
      </c>
    </row>
    <row r="421" spans="1:31" ht="17.25" customHeight="1">
      <c r="A421" s="57" t="str">
        <f t="shared" si="13"/>
        <v>ESTACIONAMENTOS E PEDÁGIOS</v>
      </c>
      <c r="B421" s="69" t="str">
        <f>VLOOKUP(A421,'De Para'!$C$3:$D$195,2,0)</f>
        <v>FORNECEDORES</v>
      </c>
      <c r="C421" s="83">
        <f t="shared" si="14"/>
        <v>8</v>
      </c>
      <c r="D421" s="50" t="s">
        <v>258</v>
      </c>
      <c r="E421" s="50" t="s">
        <v>410</v>
      </c>
      <c r="F421" s="51">
        <v>44068</v>
      </c>
      <c r="G421" s="50" t="s">
        <v>278</v>
      </c>
      <c r="H421" s="52">
        <v>2.67</v>
      </c>
      <c r="I421" s="84" t="s">
        <v>1203</v>
      </c>
      <c r="J421" s="50" t="s">
        <v>409</v>
      </c>
      <c r="K421" s="50" t="s">
        <v>410</v>
      </c>
      <c r="L421" s="50" t="s">
        <v>877</v>
      </c>
      <c r="M421" s="52">
        <v>160617</v>
      </c>
      <c r="N421" s="50" t="s">
        <v>878</v>
      </c>
      <c r="O421" s="50" t="s">
        <v>579</v>
      </c>
      <c r="P421" s="55">
        <v>-36.799999999999997</v>
      </c>
      <c r="Q421" s="52">
        <v>8</v>
      </c>
      <c r="R421" s="50" t="s">
        <v>1204</v>
      </c>
      <c r="S421" s="52">
        <v>2020</v>
      </c>
      <c r="T421" s="50" t="s">
        <v>1205</v>
      </c>
      <c r="U421" s="50" t="s">
        <v>263</v>
      </c>
      <c r="V421" s="50" t="s">
        <v>355</v>
      </c>
      <c r="W421" s="50" t="s">
        <v>563</v>
      </c>
      <c r="X421" s="52">
        <v>1</v>
      </c>
      <c r="Y421" s="52">
        <v>130691</v>
      </c>
      <c r="Z421" s="50" t="s">
        <v>266</v>
      </c>
      <c r="AA421" s="52">
        <v>1</v>
      </c>
      <c r="AB421" s="52">
        <v>0</v>
      </c>
      <c r="AC421" s="51">
        <v>44068</v>
      </c>
      <c r="AD421" s="51">
        <v>44070</v>
      </c>
      <c r="AE421" s="50" t="s">
        <v>673</v>
      </c>
    </row>
    <row r="422" spans="1:31" ht="17.25" customHeight="1">
      <c r="A422" s="57" t="str">
        <f t="shared" si="13"/>
        <v>COPAS, LANCHES E REFEIÇÕES</v>
      </c>
      <c r="B422" s="69" t="str">
        <f>VLOOKUP(A422,'De Para'!$C$3:$D$195,2,0)</f>
        <v>FORNECEDORES</v>
      </c>
      <c r="C422" s="83">
        <f t="shared" si="14"/>
        <v>8</v>
      </c>
      <c r="D422" s="50" t="s">
        <v>258</v>
      </c>
      <c r="E422" s="50" t="s">
        <v>410</v>
      </c>
      <c r="F422" s="51">
        <v>44068</v>
      </c>
      <c r="G422" s="50" t="s">
        <v>278</v>
      </c>
      <c r="H422" s="52">
        <v>2.91</v>
      </c>
      <c r="I422" s="84" t="s">
        <v>1203</v>
      </c>
      <c r="J422" s="50" t="s">
        <v>409</v>
      </c>
      <c r="K422" s="50" t="s">
        <v>410</v>
      </c>
      <c r="L422" s="50" t="s">
        <v>531</v>
      </c>
      <c r="M422" s="52">
        <v>160617</v>
      </c>
      <c r="N422" s="50" t="s">
        <v>532</v>
      </c>
      <c r="O422" s="50" t="s">
        <v>579</v>
      </c>
      <c r="P422" s="55">
        <v>-40</v>
      </c>
      <c r="Q422" s="52">
        <v>8</v>
      </c>
      <c r="R422" s="50" t="s">
        <v>1204</v>
      </c>
      <c r="S422" s="52">
        <v>2020</v>
      </c>
      <c r="T422" s="50" t="s">
        <v>1205</v>
      </c>
      <c r="U422" s="50" t="s">
        <v>263</v>
      </c>
      <c r="V422" s="50" t="s">
        <v>355</v>
      </c>
      <c r="W422" s="50" t="s">
        <v>408</v>
      </c>
      <c r="X422" s="52">
        <v>1</v>
      </c>
      <c r="Y422" s="52">
        <v>130691</v>
      </c>
      <c r="Z422" s="50" t="s">
        <v>266</v>
      </c>
      <c r="AA422" s="52">
        <v>1</v>
      </c>
      <c r="AB422" s="52">
        <v>0</v>
      </c>
      <c r="AC422" s="51">
        <v>44068</v>
      </c>
      <c r="AD422" s="51">
        <v>44070</v>
      </c>
      <c r="AE422" s="50" t="s">
        <v>673</v>
      </c>
    </row>
    <row r="423" spans="1:31" ht="17.25" customHeight="1">
      <c r="A423" s="57" t="str">
        <f t="shared" si="13"/>
        <v>ADIANTAMENTO A FUNCIONARIOS</v>
      </c>
      <c r="B423" s="69" t="str">
        <f>VLOOKUP(A423,'De Para'!$C$3:$D$195,2,0)</f>
        <v>FOLHA E ENCARGOS</v>
      </c>
      <c r="C423" s="83">
        <f t="shared" si="14"/>
        <v>8</v>
      </c>
      <c r="D423" s="50" t="s">
        <v>258</v>
      </c>
      <c r="E423" s="50" t="s">
        <v>410</v>
      </c>
      <c r="F423" s="51">
        <v>44055</v>
      </c>
      <c r="G423" s="50" t="s">
        <v>626</v>
      </c>
      <c r="H423" s="52">
        <v>100</v>
      </c>
      <c r="I423" s="50" t="s">
        <v>675</v>
      </c>
      <c r="J423" s="50" t="s">
        <v>409</v>
      </c>
      <c r="K423" s="50" t="s">
        <v>410</v>
      </c>
      <c r="L423" s="50" t="s">
        <v>573</v>
      </c>
      <c r="M423" s="52">
        <v>160618</v>
      </c>
      <c r="N423" s="50" t="s">
        <v>574</v>
      </c>
      <c r="O423" s="50" t="s">
        <v>735</v>
      </c>
      <c r="P423" s="55">
        <v>852.74</v>
      </c>
      <c r="Q423" s="52">
        <v>8</v>
      </c>
      <c r="R423" s="50" t="s">
        <v>736</v>
      </c>
      <c r="S423" s="52">
        <v>2020</v>
      </c>
      <c r="T423" s="50" t="s">
        <v>737</v>
      </c>
      <c r="U423" s="50" t="s">
        <v>263</v>
      </c>
      <c r="V423" s="50" t="s">
        <v>282</v>
      </c>
      <c r="W423" s="50" t="s">
        <v>283</v>
      </c>
      <c r="X423" s="52">
        <v>1</v>
      </c>
      <c r="Y423" s="52">
        <v>122165</v>
      </c>
      <c r="Z423" s="50" t="s">
        <v>266</v>
      </c>
      <c r="AA423" s="52">
        <v>1</v>
      </c>
      <c r="AB423" s="52">
        <v>0</v>
      </c>
      <c r="AC423" s="51">
        <v>44055</v>
      </c>
      <c r="AD423" s="51">
        <v>44070</v>
      </c>
      <c r="AE423" s="50" t="s">
        <v>670</v>
      </c>
    </row>
    <row r="424" spans="1:31" ht="17.25" customHeight="1">
      <c r="A424" s="57" t="str">
        <f t="shared" si="13"/>
        <v>DIETA ENTERAL E PARAINTERAL C/ RESTRICAO</v>
      </c>
      <c r="B424" s="69" t="str">
        <f>VLOOKUP(A424,'De Para'!$C$3:$D$195,2,0)</f>
        <v>FORNECEDORES</v>
      </c>
      <c r="C424" s="83">
        <f t="shared" si="14"/>
        <v>8</v>
      </c>
      <c r="D424" s="50" t="s">
        <v>258</v>
      </c>
      <c r="E424" s="50" t="s">
        <v>410</v>
      </c>
      <c r="F424" s="51">
        <v>44070</v>
      </c>
      <c r="G424" s="50" t="s">
        <v>278</v>
      </c>
      <c r="H424" s="52">
        <v>100</v>
      </c>
      <c r="I424" s="50" t="s">
        <v>675</v>
      </c>
      <c r="J424" s="50" t="s">
        <v>409</v>
      </c>
      <c r="K424" s="50" t="s">
        <v>410</v>
      </c>
      <c r="L424" s="50" t="s">
        <v>484</v>
      </c>
      <c r="M424" s="52">
        <v>160619</v>
      </c>
      <c r="N424" s="50" t="s">
        <v>485</v>
      </c>
      <c r="O424" s="50" t="s">
        <v>483</v>
      </c>
      <c r="P424" s="55">
        <v>-1856.5</v>
      </c>
      <c r="Q424" s="52">
        <v>8</v>
      </c>
      <c r="R424" s="50" t="s">
        <v>1208</v>
      </c>
      <c r="S424" s="52">
        <v>2020</v>
      </c>
      <c r="T424" s="50" t="s">
        <v>1209</v>
      </c>
      <c r="U424" s="50" t="s">
        <v>263</v>
      </c>
      <c r="V424" s="50" t="s">
        <v>303</v>
      </c>
      <c r="W424" s="50" t="s">
        <v>344</v>
      </c>
      <c r="X424" s="52">
        <v>1</v>
      </c>
      <c r="Y424" s="52">
        <v>127488</v>
      </c>
      <c r="Z424" s="50" t="s">
        <v>266</v>
      </c>
      <c r="AA424" s="52">
        <v>1</v>
      </c>
      <c r="AB424" s="52">
        <v>0</v>
      </c>
      <c r="AC424" s="51">
        <v>44070</v>
      </c>
      <c r="AD424" s="51">
        <v>44070</v>
      </c>
      <c r="AE424" s="50" t="s">
        <v>670</v>
      </c>
    </row>
    <row r="425" spans="1:31" ht="17.25" customHeight="1">
      <c r="A425" s="57" t="str">
        <f t="shared" si="13"/>
        <v>MEDICAMENTOS C/ RESTRICAO</v>
      </c>
      <c r="B425" s="69" t="str">
        <f>VLOOKUP(A425,'De Para'!$C$3:$D$195,2,0)</f>
        <v>FORNECEDORES</v>
      </c>
      <c r="C425" s="83">
        <f t="shared" si="14"/>
        <v>8</v>
      </c>
      <c r="D425" s="50" t="s">
        <v>258</v>
      </c>
      <c r="E425" s="50" t="s">
        <v>410</v>
      </c>
      <c r="F425" s="51">
        <v>44070</v>
      </c>
      <c r="G425" s="50" t="s">
        <v>278</v>
      </c>
      <c r="H425" s="52">
        <v>100</v>
      </c>
      <c r="I425" s="50" t="s">
        <v>675</v>
      </c>
      <c r="J425" s="50" t="s">
        <v>409</v>
      </c>
      <c r="K425" s="50" t="s">
        <v>410</v>
      </c>
      <c r="L425" s="50" t="s">
        <v>341</v>
      </c>
      <c r="M425" s="52">
        <v>160620</v>
      </c>
      <c r="N425" s="50" t="s">
        <v>342</v>
      </c>
      <c r="O425" s="50" t="s">
        <v>538</v>
      </c>
      <c r="P425" s="55">
        <v>-3943.3</v>
      </c>
      <c r="Q425" s="52">
        <v>8</v>
      </c>
      <c r="R425" s="50" t="s">
        <v>1210</v>
      </c>
      <c r="S425" s="52">
        <v>2020</v>
      </c>
      <c r="T425" s="50" t="s">
        <v>1211</v>
      </c>
      <c r="U425" s="50" t="s">
        <v>263</v>
      </c>
      <c r="V425" s="50" t="s">
        <v>303</v>
      </c>
      <c r="W425" s="50" t="s">
        <v>344</v>
      </c>
      <c r="X425" s="52">
        <v>1</v>
      </c>
      <c r="Y425" s="52">
        <v>127918</v>
      </c>
      <c r="Z425" s="50" t="s">
        <v>266</v>
      </c>
      <c r="AA425" s="52">
        <v>1</v>
      </c>
      <c r="AB425" s="52">
        <v>0</v>
      </c>
      <c r="AC425" s="51">
        <v>44070</v>
      </c>
      <c r="AD425" s="51">
        <v>44070</v>
      </c>
      <c r="AE425" s="50" t="s">
        <v>670</v>
      </c>
    </row>
    <row r="426" spans="1:31" ht="17.25" customHeight="1">
      <c r="A426" s="57" t="str">
        <f t="shared" si="13"/>
        <v>MEDICAMENTOS C/ RESTRICAO</v>
      </c>
      <c r="B426" s="69" t="str">
        <f>VLOOKUP(A426,'De Para'!$C$3:$D$195,2,0)</f>
        <v>FORNECEDORES</v>
      </c>
      <c r="C426" s="83">
        <f t="shared" si="14"/>
        <v>8</v>
      </c>
      <c r="D426" s="50" t="s">
        <v>258</v>
      </c>
      <c r="E426" s="50" t="s">
        <v>410</v>
      </c>
      <c r="F426" s="51">
        <v>44070</v>
      </c>
      <c r="G426" s="50" t="s">
        <v>278</v>
      </c>
      <c r="H426" s="52">
        <v>100</v>
      </c>
      <c r="I426" s="50" t="s">
        <v>675</v>
      </c>
      <c r="J426" s="50" t="s">
        <v>409</v>
      </c>
      <c r="K426" s="50" t="s">
        <v>410</v>
      </c>
      <c r="L426" s="50" t="s">
        <v>341</v>
      </c>
      <c r="M426" s="52">
        <v>160621</v>
      </c>
      <c r="N426" s="50" t="s">
        <v>342</v>
      </c>
      <c r="O426" s="50" t="s">
        <v>386</v>
      </c>
      <c r="P426" s="55">
        <v>-1049.25</v>
      </c>
      <c r="Q426" s="52">
        <v>8</v>
      </c>
      <c r="R426" s="50" t="s">
        <v>1212</v>
      </c>
      <c r="S426" s="52">
        <v>2020</v>
      </c>
      <c r="T426" s="50" t="s">
        <v>1213</v>
      </c>
      <c r="U426" s="50" t="s">
        <v>263</v>
      </c>
      <c r="V426" s="50" t="s">
        <v>303</v>
      </c>
      <c r="W426" s="50" t="s">
        <v>344</v>
      </c>
      <c r="X426" s="52">
        <v>1</v>
      </c>
      <c r="Y426" s="52">
        <v>127972</v>
      </c>
      <c r="Z426" s="50" t="s">
        <v>266</v>
      </c>
      <c r="AA426" s="52">
        <v>1</v>
      </c>
      <c r="AB426" s="52">
        <v>0</v>
      </c>
      <c r="AC426" s="51">
        <v>44070</v>
      </c>
      <c r="AD426" s="51">
        <v>44070</v>
      </c>
      <c r="AE426" s="50" t="s">
        <v>670</v>
      </c>
    </row>
    <row r="427" spans="1:31" ht="17.25" customHeight="1">
      <c r="A427" s="57" t="str">
        <f t="shared" si="13"/>
        <v>GASES HOSPITALARES</v>
      </c>
      <c r="B427" s="69" t="str">
        <f>VLOOKUP(A427,'De Para'!$C$3:$D$195,2,0)</f>
        <v>FORNECEDORES</v>
      </c>
      <c r="C427" s="83">
        <f t="shared" si="14"/>
        <v>8</v>
      </c>
      <c r="D427" s="50" t="s">
        <v>258</v>
      </c>
      <c r="E427" s="50" t="s">
        <v>410</v>
      </c>
      <c r="F427" s="51">
        <v>44070</v>
      </c>
      <c r="G427" s="50" t="s">
        <v>278</v>
      </c>
      <c r="H427" s="52">
        <v>100</v>
      </c>
      <c r="I427" s="50" t="s">
        <v>675</v>
      </c>
      <c r="J427" s="50" t="s">
        <v>409</v>
      </c>
      <c r="K427" s="50" t="s">
        <v>410</v>
      </c>
      <c r="L427" s="50" t="s">
        <v>464</v>
      </c>
      <c r="M427" s="52">
        <v>160622</v>
      </c>
      <c r="N427" s="50" t="s">
        <v>465</v>
      </c>
      <c r="O427" s="50" t="s">
        <v>1062</v>
      </c>
      <c r="P427" s="55">
        <v>-240</v>
      </c>
      <c r="Q427" s="52">
        <v>8</v>
      </c>
      <c r="R427" s="50" t="s">
        <v>1214</v>
      </c>
      <c r="S427" s="52">
        <v>2020</v>
      </c>
      <c r="T427" s="50" t="s">
        <v>1215</v>
      </c>
      <c r="U427" s="50" t="s">
        <v>263</v>
      </c>
      <c r="V427" s="50" t="s">
        <v>303</v>
      </c>
      <c r="W427" s="50" t="s">
        <v>466</v>
      </c>
      <c r="X427" s="52">
        <v>1</v>
      </c>
      <c r="Y427" s="52">
        <v>128042</v>
      </c>
      <c r="Z427" s="50" t="s">
        <v>266</v>
      </c>
      <c r="AA427" s="52">
        <v>1</v>
      </c>
      <c r="AB427" s="52">
        <v>0</v>
      </c>
      <c r="AC427" s="51">
        <v>44070</v>
      </c>
      <c r="AD427" s="51">
        <v>44070</v>
      </c>
      <c r="AE427" s="50" t="s">
        <v>670</v>
      </c>
    </row>
    <row r="428" spans="1:31" ht="17.25" customHeight="1">
      <c r="A428" s="57" t="str">
        <f t="shared" si="13"/>
        <v>MATERIAIS HOSPITALARES C/ RESTRICAO</v>
      </c>
      <c r="B428" s="69" t="str">
        <f>VLOOKUP(A428,'De Para'!$C$3:$D$195,2,0)</f>
        <v>FORNECEDORES</v>
      </c>
      <c r="C428" s="83">
        <f t="shared" si="14"/>
        <v>8</v>
      </c>
      <c r="D428" s="50" t="s">
        <v>258</v>
      </c>
      <c r="E428" s="50" t="s">
        <v>410</v>
      </c>
      <c r="F428" s="51">
        <v>44070</v>
      </c>
      <c r="G428" s="50" t="s">
        <v>278</v>
      </c>
      <c r="H428" s="52">
        <v>100</v>
      </c>
      <c r="I428" s="50" t="s">
        <v>675</v>
      </c>
      <c r="J428" s="50" t="s">
        <v>409</v>
      </c>
      <c r="K428" s="50" t="s">
        <v>410</v>
      </c>
      <c r="L428" s="50" t="s">
        <v>359</v>
      </c>
      <c r="M428" s="52">
        <v>160623</v>
      </c>
      <c r="N428" s="50" t="s">
        <v>360</v>
      </c>
      <c r="O428" s="50" t="s">
        <v>543</v>
      </c>
      <c r="P428" s="55">
        <v>-14426</v>
      </c>
      <c r="Q428" s="52">
        <v>8</v>
      </c>
      <c r="R428" s="50" t="s">
        <v>1216</v>
      </c>
      <c r="S428" s="52">
        <v>2020</v>
      </c>
      <c r="T428" s="50" t="s">
        <v>1217</v>
      </c>
      <c r="U428" s="50" t="s">
        <v>263</v>
      </c>
      <c r="V428" s="50" t="s">
        <v>303</v>
      </c>
      <c r="W428" s="50" t="s">
        <v>344</v>
      </c>
      <c r="X428" s="52">
        <v>1</v>
      </c>
      <c r="Y428" s="52">
        <v>128050</v>
      </c>
      <c r="Z428" s="50" t="s">
        <v>266</v>
      </c>
      <c r="AA428" s="52">
        <v>1</v>
      </c>
      <c r="AB428" s="52">
        <v>0</v>
      </c>
      <c r="AC428" s="51">
        <v>44070</v>
      </c>
      <c r="AD428" s="51">
        <v>44070</v>
      </c>
      <c r="AE428" s="50" t="s">
        <v>670</v>
      </c>
    </row>
    <row r="429" spans="1:31" ht="17.25" customHeight="1">
      <c r="A429" s="57" t="str">
        <f t="shared" si="13"/>
        <v>MATERIAIS HOSPITALARES C/ RESTRICAO</v>
      </c>
      <c r="B429" s="69" t="str">
        <f>VLOOKUP(A429,'De Para'!$C$3:$D$195,2,0)</f>
        <v>FORNECEDORES</v>
      </c>
      <c r="C429" s="83">
        <f t="shared" si="14"/>
        <v>8</v>
      </c>
      <c r="D429" s="50" t="s">
        <v>258</v>
      </c>
      <c r="E429" s="50" t="s">
        <v>410</v>
      </c>
      <c r="F429" s="51">
        <v>44070</v>
      </c>
      <c r="G429" s="50" t="s">
        <v>278</v>
      </c>
      <c r="H429" s="52">
        <v>100</v>
      </c>
      <c r="I429" s="50" t="s">
        <v>675</v>
      </c>
      <c r="J429" s="50" t="s">
        <v>409</v>
      </c>
      <c r="K429" s="50" t="s">
        <v>410</v>
      </c>
      <c r="L429" s="50" t="s">
        <v>359</v>
      </c>
      <c r="M429" s="52">
        <v>160624</v>
      </c>
      <c r="N429" s="50" t="s">
        <v>360</v>
      </c>
      <c r="O429" s="50" t="s">
        <v>594</v>
      </c>
      <c r="P429" s="55">
        <v>-1357.74</v>
      </c>
      <c r="Q429" s="52">
        <v>8</v>
      </c>
      <c r="R429" s="50" t="s">
        <v>899</v>
      </c>
      <c r="S429" s="52">
        <v>2020</v>
      </c>
      <c r="T429" s="50" t="s">
        <v>1218</v>
      </c>
      <c r="U429" s="50" t="s">
        <v>263</v>
      </c>
      <c r="V429" s="50" t="s">
        <v>303</v>
      </c>
      <c r="W429" s="50" t="s">
        <v>344</v>
      </c>
      <c r="X429" s="52">
        <v>1</v>
      </c>
      <c r="Y429" s="52">
        <v>128052</v>
      </c>
      <c r="Z429" s="50" t="s">
        <v>266</v>
      </c>
      <c r="AA429" s="52">
        <v>1</v>
      </c>
      <c r="AB429" s="52">
        <v>0</v>
      </c>
      <c r="AC429" s="51">
        <v>44070</v>
      </c>
      <c r="AD429" s="51">
        <v>44070</v>
      </c>
      <c r="AE429" s="50" t="s">
        <v>670</v>
      </c>
    </row>
    <row r="430" spans="1:31" ht="17.25" customHeight="1">
      <c r="A430" s="57" t="str">
        <f t="shared" si="13"/>
        <v>MATERIAIS HOSPITALARES C/ RESTRICAO</v>
      </c>
      <c r="B430" s="69" t="str">
        <f>VLOOKUP(A430,'De Para'!$C$3:$D$195,2,0)</f>
        <v>FORNECEDORES</v>
      </c>
      <c r="C430" s="83">
        <f t="shared" si="14"/>
        <v>8</v>
      </c>
      <c r="D430" s="50" t="s">
        <v>258</v>
      </c>
      <c r="E430" s="50" t="s">
        <v>410</v>
      </c>
      <c r="F430" s="51">
        <v>44070</v>
      </c>
      <c r="G430" s="50" t="s">
        <v>278</v>
      </c>
      <c r="H430" s="52">
        <v>100</v>
      </c>
      <c r="I430" s="50" t="s">
        <v>675</v>
      </c>
      <c r="J430" s="50" t="s">
        <v>409</v>
      </c>
      <c r="K430" s="50" t="s">
        <v>410</v>
      </c>
      <c r="L430" s="50" t="s">
        <v>359</v>
      </c>
      <c r="M430" s="52">
        <v>160625</v>
      </c>
      <c r="N430" s="50" t="s">
        <v>360</v>
      </c>
      <c r="O430" s="50" t="s">
        <v>489</v>
      </c>
      <c r="P430" s="55">
        <v>-300</v>
      </c>
      <c r="Q430" s="52">
        <v>8</v>
      </c>
      <c r="R430" s="50" t="s">
        <v>1219</v>
      </c>
      <c r="S430" s="52">
        <v>2020</v>
      </c>
      <c r="T430" s="50" t="s">
        <v>1220</v>
      </c>
      <c r="U430" s="50" t="s">
        <v>263</v>
      </c>
      <c r="V430" s="50" t="s">
        <v>303</v>
      </c>
      <c r="W430" s="50" t="s">
        <v>344</v>
      </c>
      <c r="X430" s="52">
        <v>1</v>
      </c>
      <c r="Y430" s="52">
        <v>128055</v>
      </c>
      <c r="Z430" s="50" t="s">
        <v>266</v>
      </c>
      <c r="AA430" s="52">
        <v>1</v>
      </c>
      <c r="AB430" s="52">
        <v>0</v>
      </c>
      <c r="AC430" s="51">
        <v>44070</v>
      </c>
      <c r="AD430" s="51">
        <v>44070</v>
      </c>
      <c r="AE430" s="50" t="s">
        <v>670</v>
      </c>
    </row>
    <row r="431" spans="1:31" ht="17.25" customHeight="1">
      <c r="A431" s="57" t="str">
        <f t="shared" si="13"/>
        <v>MATERIAIS HOSPITALARES C/ RESTRICAO</v>
      </c>
      <c r="B431" s="69" t="str">
        <f>VLOOKUP(A431,'De Para'!$C$3:$D$195,2,0)</f>
        <v>FORNECEDORES</v>
      </c>
      <c r="C431" s="83">
        <f t="shared" si="14"/>
        <v>8</v>
      </c>
      <c r="D431" s="50" t="s">
        <v>258</v>
      </c>
      <c r="E431" s="50" t="s">
        <v>410</v>
      </c>
      <c r="F431" s="51">
        <v>44070</v>
      </c>
      <c r="G431" s="50" t="s">
        <v>278</v>
      </c>
      <c r="H431" s="52">
        <v>100</v>
      </c>
      <c r="I431" s="50" t="s">
        <v>675</v>
      </c>
      <c r="J431" s="50" t="s">
        <v>409</v>
      </c>
      <c r="K431" s="50" t="s">
        <v>410</v>
      </c>
      <c r="L431" s="50" t="s">
        <v>359</v>
      </c>
      <c r="M431" s="52">
        <v>160626</v>
      </c>
      <c r="N431" s="50" t="s">
        <v>360</v>
      </c>
      <c r="O431" s="50" t="s">
        <v>1221</v>
      </c>
      <c r="P431" s="55">
        <v>-11480</v>
      </c>
      <c r="Q431" s="52">
        <v>8</v>
      </c>
      <c r="R431" s="50" t="s">
        <v>1222</v>
      </c>
      <c r="S431" s="52">
        <v>2020</v>
      </c>
      <c r="T431" s="50" t="s">
        <v>1223</v>
      </c>
      <c r="U431" s="50" t="s">
        <v>263</v>
      </c>
      <c r="V431" s="50" t="s">
        <v>303</v>
      </c>
      <c r="W431" s="50" t="s">
        <v>344</v>
      </c>
      <c r="X431" s="52">
        <v>1</v>
      </c>
      <c r="Y431" s="52">
        <v>128112</v>
      </c>
      <c r="Z431" s="50" t="s">
        <v>266</v>
      </c>
      <c r="AA431" s="52">
        <v>1</v>
      </c>
      <c r="AB431" s="52">
        <v>0</v>
      </c>
      <c r="AC431" s="51">
        <v>44070</v>
      </c>
      <c r="AD431" s="51">
        <v>44070</v>
      </c>
      <c r="AE431" s="50" t="s">
        <v>670</v>
      </c>
    </row>
    <row r="432" spans="1:31" ht="17.25" customHeight="1">
      <c r="A432" s="57" t="str">
        <f t="shared" si="13"/>
        <v>RESCISÕES</v>
      </c>
      <c r="B432" s="69" t="str">
        <f>VLOOKUP(A432,'De Para'!$C$3:$D$195,2,0)</f>
        <v>FOLHA E ENCARGOS</v>
      </c>
      <c r="C432" s="83">
        <f t="shared" si="14"/>
        <v>8</v>
      </c>
      <c r="D432" s="50" t="s">
        <v>258</v>
      </c>
      <c r="E432" s="50" t="s">
        <v>410</v>
      </c>
      <c r="F432" s="51">
        <v>44070</v>
      </c>
      <c r="G432" s="50" t="s">
        <v>278</v>
      </c>
      <c r="H432" s="52">
        <v>100</v>
      </c>
      <c r="I432" s="50" t="s">
        <v>675</v>
      </c>
      <c r="J432" s="50" t="s">
        <v>409</v>
      </c>
      <c r="K432" s="50" t="s">
        <v>410</v>
      </c>
      <c r="L432" s="50" t="s">
        <v>368</v>
      </c>
      <c r="M432" s="52">
        <v>160627</v>
      </c>
      <c r="N432" s="50" t="s">
        <v>369</v>
      </c>
      <c r="O432" s="50" t="s">
        <v>369</v>
      </c>
      <c r="P432" s="55">
        <v>-10014.41</v>
      </c>
      <c r="Q432" s="52">
        <v>8</v>
      </c>
      <c r="R432" s="50" t="s">
        <v>1224</v>
      </c>
      <c r="S432" s="52">
        <v>2020</v>
      </c>
      <c r="T432" s="50" t="s">
        <v>1225</v>
      </c>
      <c r="U432" s="50" t="s">
        <v>263</v>
      </c>
      <c r="V432" s="50" t="s">
        <v>282</v>
      </c>
      <c r="W432" s="50" t="s">
        <v>292</v>
      </c>
      <c r="X432" s="52">
        <v>1</v>
      </c>
      <c r="Y432" s="52">
        <v>130798</v>
      </c>
      <c r="Z432" s="50" t="s">
        <v>266</v>
      </c>
      <c r="AA432" s="52">
        <v>1</v>
      </c>
      <c r="AB432" s="52">
        <v>0</v>
      </c>
      <c r="AC432" s="51">
        <v>44070</v>
      </c>
      <c r="AD432" s="51">
        <v>44070</v>
      </c>
      <c r="AE432" s="50" t="s">
        <v>670</v>
      </c>
    </row>
    <row r="433" spans="1:31" ht="17.25" customHeight="1">
      <c r="A433" s="57" t="str">
        <f t="shared" si="13"/>
        <v>MATERIAIS HOSPITALARES C/ RESTRICAO</v>
      </c>
      <c r="B433" s="69" t="str">
        <f>VLOOKUP(A433,'De Para'!$C$3:$D$195,2,0)</f>
        <v>FORNECEDORES</v>
      </c>
      <c r="C433" s="83">
        <f t="shared" si="14"/>
        <v>8</v>
      </c>
      <c r="D433" s="50" t="s">
        <v>258</v>
      </c>
      <c r="E433" s="50" t="s">
        <v>410</v>
      </c>
      <c r="F433" s="51">
        <v>44070</v>
      </c>
      <c r="G433" s="50" t="s">
        <v>278</v>
      </c>
      <c r="H433" s="52">
        <v>100</v>
      </c>
      <c r="I433" s="50" t="s">
        <v>675</v>
      </c>
      <c r="J433" s="50" t="s">
        <v>409</v>
      </c>
      <c r="K433" s="50" t="s">
        <v>410</v>
      </c>
      <c r="L433" s="50" t="s">
        <v>359</v>
      </c>
      <c r="M433" s="52">
        <v>160628</v>
      </c>
      <c r="N433" s="50" t="s">
        <v>360</v>
      </c>
      <c r="O433" s="53" t="s">
        <v>517</v>
      </c>
      <c r="P433" s="55">
        <v>-7682.4</v>
      </c>
      <c r="Q433" s="52">
        <v>8</v>
      </c>
      <c r="R433" s="50" t="s">
        <v>1226</v>
      </c>
      <c r="S433" s="52">
        <v>2020</v>
      </c>
      <c r="T433" s="50" t="s">
        <v>1227</v>
      </c>
      <c r="U433" s="50" t="s">
        <v>263</v>
      </c>
      <c r="V433" s="50" t="s">
        <v>303</v>
      </c>
      <c r="W433" s="50" t="s">
        <v>344</v>
      </c>
      <c r="X433" s="52">
        <v>1</v>
      </c>
      <c r="Y433" s="52">
        <v>130840</v>
      </c>
      <c r="Z433" s="50" t="s">
        <v>266</v>
      </c>
      <c r="AA433" s="52">
        <v>1</v>
      </c>
      <c r="AB433" s="52">
        <v>0</v>
      </c>
      <c r="AC433" s="51">
        <v>44070</v>
      </c>
      <c r="AD433" s="51">
        <v>44070</v>
      </c>
      <c r="AE433" s="50" t="s">
        <v>670</v>
      </c>
    </row>
    <row r="434" spans="1:31" ht="17.25" customHeight="1">
      <c r="A434" s="57" t="str">
        <f t="shared" si="13"/>
        <v>MATERIAIS HOSPITALARES C/ RESTRICAO</v>
      </c>
      <c r="B434" s="69" t="str">
        <f>VLOOKUP(A434,'De Para'!$C$3:$D$195,2,0)</f>
        <v>FORNECEDORES</v>
      </c>
      <c r="C434" s="83">
        <f t="shared" si="14"/>
        <v>8</v>
      </c>
      <c r="D434" s="50" t="s">
        <v>258</v>
      </c>
      <c r="E434" s="50" t="s">
        <v>410</v>
      </c>
      <c r="F434" s="51">
        <v>44070</v>
      </c>
      <c r="G434" s="50" t="s">
        <v>278</v>
      </c>
      <c r="H434" s="52">
        <v>100</v>
      </c>
      <c r="I434" s="86" t="s">
        <v>675</v>
      </c>
      <c r="J434" s="50" t="s">
        <v>409</v>
      </c>
      <c r="K434" s="50" t="s">
        <v>410</v>
      </c>
      <c r="L434" s="50" t="s">
        <v>359</v>
      </c>
      <c r="M434" s="52">
        <v>160629</v>
      </c>
      <c r="N434" s="50" t="s">
        <v>360</v>
      </c>
      <c r="O434" s="53" t="s">
        <v>1228</v>
      </c>
      <c r="P434" s="55">
        <v>-1314</v>
      </c>
      <c r="Q434" s="52">
        <v>8</v>
      </c>
      <c r="R434" s="50" t="s">
        <v>1229</v>
      </c>
      <c r="S434" s="52">
        <v>2020</v>
      </c>
      <c r="T434" s="50" t="s">
        <v>1230</v>
      </c>
      <c r="U434" s="50" t="s">
        <v>263</v>
      </c>
      <c r="V434" s="50" t="s">
        <v>303</v>
      </c>
      <c r="W434" s="50" t="s">
        <v>344</v>
      </c>
      <c r="X434" s="52">
        <v>1</v>
      </c>
      <c r="Y434" s="52">
        <v>130843</v>
      </c>
      <c r="Z434" s="50" t="s">
        <v>266</v>
      </c>
      <c r="AA434" s="52">
        <v>1</v>
      </c>
      <c r="AB434" s="52">
        <v>0</v>
      </c>
      <c r="AC434" s="51">
        <v>44070</v>
      </c>
      <c r="AD434" s="51">
        <v>44070</v>
      </c>
      <c r="AE434" s="50" t="s">
        <v>670</v>
      </c>
    </row>
    <row r="435" spans="1:31" ht="17.25" customHeight="1">
      <c r="A435" s="57" t="str">
        <f t="shared" si="13"/>
        <v>SERVIÇO DE TRANSPORTE</v>
      </c>
      <c r="B435" s="69" t="str">
        <f>VLOOKUP(A435,'De Para'!$C$3:$D$195,2,0)</f>
        <v>FORNECEDORES</v>
      </c>
      <c r="C435" s="83">
        <f t="shared" si="14"/>
        <v>8</v>
      </c>
      <c r="D435" s="50" t="s">
        <v>258</v>
      </c>
      <c r="E435" s="50" t="s">
        <v>410</v>
      </c>
      <c r="F435" s="51">
        <v>44070</v>
      </c>
      <c r="G435" s="50" t="s">
        <v>278</v>
      </c>
      <c r="H435" s="52">
        <v>100</v>
      </c>
      <c r="I435" s="86" t="s">
        <v>675</v>
      </c>
      <c r="J435" s="50" t="s">
        <v>409</v>
      </c>
      <c r="K435" s="50" t="s">
        <v>410</v>
      </c>
      <c r="L435" s="50" t="s">
        <v>445</v>
      </c>
      <c r="M435" s="52">
        <v>160630</v>
      </c>
      <c r="N435" s="50" t="s">
        <v>446</v>
      </c>
      <c r="O435" s="50" t="s">
        <v>1231</v>
      </c>
      <c r="P435" s="55">
        <v>-20000</v>
      </c>
      <c r="Q435" s="52">
        <v>8</v>
      </c>
      <c r="R435" s="50" t="s">
        <v>307</v>
      </c>
      <c r="S435" s="52">
        <v>2020</v>
      </c>
      <c r="T435" s="50" t="s">
        <v>1232</v>
      </c>
      <c r="U435" s="50" t="s">
        <v>263</v>
      </c>
      <c r="V435" s="50" t="s">
        <v>288</v>
      </c>
      <c r="W435" s="50" t="s">
        <v>289</v>
      </c>
      <c r="X435" s="52">
        <v>1</v>
      </c>
      <c r="Y435" s="52">
        <v>130861</v>
      </c>
      <c r="Z435" s="50" t="s">
        <v>266</v>
      </c>
      <c r="AA435" s="52">
        <v>1</v>
      </c>
      <c r="AB435" s="52">
        <v>0</v>
      </c>
      <c r="AC435" s="51">
        <v>44070</v>
      </c>
      <c r="AD435" s="51">
        <v>44070</v>
      </c>
      <c r="AE435" s="50" t="s">
        <v>670</v>
      </c>
    </row>
    <row r="436" spans="1:31" ht="17.25" customHeight="1">
      <c r="A436" s="57" t="str">
        <f t="shared" si="13"/>
        <v>MATERIAIS HOSPITALARES C/ RESTRICAO</v>
      </c>
      <c r="B436" s="69" t="str">
        <f>VLOOKUP(A436,'De Para'!$C$3:$D$195,2,0)</f>
        <v>FORNECEDORES</v>
      </c>
      <c r="C436" s="83">
        <f t="shared" si="14"/>
        <v>8</v>
      </c>
      <c r="D436" s="50" t="s">
        <v>258</v>
      </c>
      <c r="E436" s="50" t="s">
        <v>410</v>
      </c>
      <c r="F436" s="51">
        <v>44070</v>
      </c>
      <c r="G436" s="50" t="s">
        <v>278</v>
      </c>
      <c r="H436" s="52">
        <v>100</v>
      </c>
      <c r="I436" s="86" t="s">
        <v>675</v>
      </c>
      <c r="J436" s="50" t="s">
        <v>409</v>
      </c>
      <c r="K436" s="50" t="s">
        <v>410</v>
      </c>
      <c r="L436" s="50" t="s">
        <v>359</v>
      </c>
      <c r="M436" s="52">
        <v>160631</v>
      </c>
      <c r="N436" s="50" t="s">
        <v>360</v>
      </c>
      <c r="O436" s="50" t="s">
        <v>571</v>
      </c>
      <c r="P436" s="55">
        <v>-1098</v>
      </c>
      <c r="Q436" s="52">
        <v>8</v>
      </c>
      <c r="R436" s="50" t="s">
        <v>1233</v>
      </c>
      <c r="S436" s="52">
        <v>2020</v>
      </c>
      <c r="T436" s="50" t="s">
        <v>1234</v>
      </c>
      <c r="U436" s="50" t="s">
        <v>263</v>
      </c>
      <c r="V436" s="50" t="s">
        <v>303</v>
      </c>
      <c r="W436" s="50" t="s">
        <v>344</v>
      </c>
      <c r="X436" s="52">
        <v>1</v>
      </c>
      <c r="Y436" s="52">
        <v>130924</v>
      </c>
      <c r="Z436" s="50" t="s">
        <v>266</v>
      </c>
      <c r="AA436" s="52">
        <v>1</v>
      </c>
      <c r="AB436" s="52">
        <v>0</v>
      </c>
      <c r="AC436" s="51">
        <v>44070</v>
      </c>
      <c r="AD436" s="51">
        <v>44070</v>
      </c>
      <c r="AE436" s="50" t="s">
        <v>670</v>
      </c>
    </row>
    <row r="437" spans="1:31" ht="17.25" customHeight="1">
      <c r="A437" s="57" t="str">
        <f t="shared" si="13"/>
        <v>MATERIAIS HOSPITALARES C/ RESTRICAO</v>
      </c>
      <c r="B437" s="69" t="str">
        <f>VLOOKUP(A437,'De Para'!$C$3:$D$195,2,0)</f>
        <v>FORNECEDORES</v>
      </c>
      <c r="C437" s="83">
        <f t="shared" si="14"/>
        <v>8</v>
      </c>
      <c r="D437" s="50" t="s">
        <v>258</v>
      </c>
      <c r="E437" s="50" t="s">
        <v>410</v>
      </c>
      <c r="F437" s="51">
        <v>44070</v>
      </c>
      <c r="G437" s="50" t="s">
        <v>278</v>
      </c>
      <c r="H437" s="52">
        <v>100</v>
      </c>
      <c r="I437" s="86" t="s">
        <v>675</v>
      </c>
      <c r="J437" s="50" t="s">
        <v>409</v>
      </c>
      <c r="K437" s="50" t="s">
        <v>410</v>
      </c>
      <c r="L437" s="50" t="s">
        <v>359</v>
      </c>
      <c r="M437" s="52">
        <v>160632</v>
      </c>
      <c r="N437" s="50" t="s">
        <v>360</v>
      </c>
      <c r="O437" s="50" t="s">
        <v>488</v>
      </c>
      <c r="P437" s="55">
        <v>-5297.94</v>
      </c>
      <c r="Q437" s="52">
        <v>8</v>
      </c>
      <c r="R437" s="50" t="s">
        <v>1235</v>
      </c>
      <c r="S437" s="52">
        <v>2020</v>
      </c>
      <c r="T437" s="50" t="s">
        <v>1236</v>
      </c>
      <c r="U437" s="50" t="s">
        <v>263</v>
      </c>
      <c r="V437" s="50" t="s">
        <v>303</v>
      </c>
      <c r="W437" s="50" t="s">
        <v>344</v>
      </c>
      <c r="X437" s="52">
        <v>1</v>
      </c>
      <c r="Y437" s="52">
        <v>130925</v>
      </c>
      <c r="Z437" s="50" t="s">
        <v>266</v>
      </c>
      <c r="AA437" s="52">
        <v>1</v>
      </c>
      <c r="AB437" s="52">
        <v>0</v>
      </c>
      <c r="AC437" s="51">
        <v>44070</v>
      </c>
      <c r="AD437" s="51">
        <v>44070</v>
      </c>
      <c r="AE437" s="50" t="s">
        <v>670</v>
      </c>
    </row>
    <row r="438" spans="1:31" ht="17.25" customHeight="1">
      <c r="A438" s="57" t="str">
        <f t="shared" si="13"/>
        <v>MATERIAIS HOSPITALARES C/ RESTRICAO</v>
      </c>
      <c r="B438" s="69" t="str">
        <f>VLOOKUP(A438,'De Para'!$C$3:$D$195,2,0)</f>
        <v>FORNECEDORES</v>
      </c>
      <c r="C438" s="83">
        <f t="shared" si="14"/>
        <v>8</v>
      </c>
      <c r="D438" s="50" t="s">
        <v>258</v>
      </c>
      <c r="E438" s="50" t="s">
        <v>410</v>
      </c>
      <c r="F438" s="51">
        <v>44070</v>
      </c>
      <c r="G438" s="50" t="s">
        <v>278</v>
      </c>
      <c r="H438" s="52">
        <v>100</v>
      </c>
      <c r="I438" s="86" t="s">
        <v>675</v>
      </c>
      <c r="J438" s="50" t="s">
        <v>409</v>
      </c>
      <c r="K438" s="50" t="s">
        <v>410</v>
      </c>
      <c r="L438" s="50" t="s">
        <v>359</v>
      </c>
      <c r="M438" s="52">
        <v>160633</v>
      </c>
      <c r="N438" s="50" t="s">
        <v>360</v>
      </c>
      <c r="O438" s="50" t="s">
        <v>488</v>
      </c>
      <c r="P438" s="55">
        <v>-261.60000000000002</v>
      </c>
      <c r="Q438" s="52">
        <v>8</v>
      </c>
      <c r="R438" s="50" t="s">
        <v>1237</v>
      </c>
      <c r="S438" s="52">
        <v>2020</v>
      </c>
      <c r="T438" s="50" t="s">
        <v>1238</v>
      </c>
      <c r="U438" s="50" t="s">
        <v>263</v>
      </c>
      <c r="V438" s="50" t="s">
        <v>303</v>
      </c>
      <c r="W438" s="50" t="s">
        <v>344</v>
      </c>
      <c r="X438" s="52">
        <v>1</v>
      </c>
      <c r="Y438" s="52">
        <v>130927</v>
      </c>
      <c r="Z438" s="50" t="s">
        <v>266</v>
      </c>
      <c r="AA438" s="52">
        <v>1</v>
      </c>
      <c r="AB438" s="52">
        <v>0</v>
      </c>
      <c r="AC438" s="51">
        <v>44070</v>
      </c>
      <c r="AD438" s="51">
        <v>44070</v>
      </c>
      <c r="AE438" s="50" t="s">
        <v>670</v>
      </c>
    </row>
    <row r="439" spans="1:31" ht="17.25" customHeight="1">
      <c r="A439" s="57" t="str">
        <f t="shared" si="13"/>
        <v>MEDICAMENTOS S/ RESTRICAO</v>
      </c>
      <c r="B439" s="69" t="str">
        <f>VLOOKUP(A439,'De Para'!$C$3:$D$195,2,0)</f>
        <v>FORNECEDORES</v>
      </c>
      <c r="C439" s="83">
        <f t="shared" si="14"/>
        <v>8</v>
      </c>
      <c r="D439" s="50" t="s">
        <v>258</v>
      </c>
      <c r="E439" s="50" t="s">
        <v>410</v>
      </c>
      <c r="F439" s="51">
        <v>44070</v>
      </c>
      <c r="G439" s="50" t="s">
        <v>278</v>
      </c>
      <c r="H439" s="52">
        <v>100</v>
      </c>
      <c r="I439" s="86" t="s">
        <v>675</v>
      </c>
      <c r="J439" s="50" t="s">
        <v>409</v>
      </c>
      <c r="K439" s="50" t="s">
        <v>410</v>
      </c>
      <c r="L439" s="50" t="s">
        <v>529</v>
      </c>
      <c r="M439" s="52">
        <v>160634</v>
      </c>
      <c r="N439" s="50" t="s">
        <v>530</v>
      </c>
      <c r="O439" s="53" t="s">
        <v>1239</v>
      </c>
      <c r="P439" s="55">
        <v>-1625</v>
      </c>
      <c r="Q439" s="52">
        <v>8</v>
      </c>
      <c r="R439" s="50" t="s">
        <v>1240</v>
      </c>
      <c r="S439" s="52">
        <v>2020</v>
      </c>
      <c r="T439" s="50" t="s">
        <v>1241</v>
      </c>
      <c r="U439" s="50" t="s">
        <v>263</v>
      </c>
      <c r="V439" s="50" t="s">
        <v>303</v>
      </c>
      <c r="W439" s="50" t="s">
        <v>466</v>
      </c>
      <c r="X439" s="52">
        <v>1</v>
      </c>
      <c r="Y439" s="52">
        <v>131082</v>
      </c>
      <c r="Z439" s="50" t="s">
        <v>266</v>
      </c>
      <c r="AA439" s="52">
        <v>1</v>
      </c>
      <c r="AB439" s="52">
        <v>0</v>
      </c>
      <c r="AC439" s="51">
        <v>44070</v>
      </c>
      <c r="AD439" s="51">
        <v>44070</v>
      </c>
      <c r="AE439" s="50" t="s">
        <v>670</v>
      </c>
    </row>
    <row r="440" spans="1:31" ht="17.25" customHeight="1">
      <c r="A440" s="57" t="str">
        <f t="shared" si="13"/>
        <v>EST. MATERIAIS DE EXPEDIENTE C/ RESTRICAO</v>
      </c>
      <c r="B440" s="69" t="str">
        <f>VLOOKUP(A440,'De Para'!$C$3:$D$195,2,0)</f>
        <v>FORNECEDORES</v>
      </c>
      <c r="C440" s="83">
        <f t="shared" si="14"/>
        <v>8</v>
      </c>
      <c r="D440" s="50" t="s">
        <v>258</v>
      </c>
      <c r="E440" s="50" t="s">
        <v>410</v>
      </c>
      <c r="F440" s="51">
        <v>44070</v>
      </c>
      <c r="G440" s="50" t="s">
        <v>278</v>
      </c>
      <c r="H440" s="52">
        <v>100</v>
      </c>
      <c r="I440" s="86" t="s">
        <v>675</v>
      </c>
      <c r="J440" s="50" t="s">
        <v>409</v>
      </c>
      <c r="K440" s="50" t="s">
        <v>410</v>
      </c>
      <c r="L440" s="50" t="s">
        <v>470</v>
      </c>
      <c r="M440" s="52">
        <v>160635</v>
      </c>
      <c r="N440" s="50" t="s">
        <v>471</v>
      </c>
      <c r="O440" s="50" t="s">
        <v>542</v>
      </c>
      <c r="P440" s="55">
        <v>-263.92</v>
      </c>
      <c r="Q440" s="52">
        <v>8</v>
      </c>
      <c r="R440" s="50" t="s">
        <v>1242</v>
      </c>
      <c r="S440" s="52">
        <v>2020</v>
      </c>
      <c r="T440" s="50" t="s">
        <v>1243</v>
      </c>
      <c r="U440" s="50" t="s">
        <v>263</v>
      </c>
      <c r="V440" s="50" t="s">
        <v>303</v>
      </c>
      <c r="W440" s="50" t="s">
        <v>351</v>
      </c>
      <c r="X440" s="52">
        <v>1</v>
      </c>
      <c r="Y440" s="52">
        <v>131093</v>
      </c>
      <c r="Z440" s="50" t="s">
        <v>266</v>
      </c>
      <c r="AA440" s="52">
        <v>1</v>
      </c>
      <c r="AB440" s="52">
        <v>0</v>
      </c>
      <c r="AC440" s="51">
        <v>44070</v>
      </c>
      <c r="AD440" s="51">
        <v>44070</v>
      </c>
      <c r="AE440" s="50" t="s">
        <v>670</v>
      </c>
    </row>
    <row r="441" spans="1:31" ht="17.25" customHeight="1">
      <c r="A441" s="57" t="str">
        <f t="shared" si="13"/>
        <v>MEDICAMENTOS C/ RESTRICAO</v>
      </c>
      <c r="B441" s="69" t="str">
        <f>VLOOKUP(A441,'De Para'!$C$3:$D$195,2,0)</f>
        <v>FORNECEDORES</v>
      </c>
      <c r="C441" s="83">
        <f t="shared" si="14"/>
        <v>8</v>
      </c>
      <c r="D441" s="50" t="s">
        <v>258</v>
      </c>
      <c r="E441" s="50" t="s">
        <v>410</v>
      </c>
      <c r="F441" s="51">
        <v>44070</v>
      </c>
      <c r="G441" s="50" t="s">
        <v>278</v>
      </c>
      <c r="H441" s="52">
        <v>100</v>
      </c>
      <c r="I441" s="86" t="s">
        <v>675</v>
      </c>
      <c r="J441" s="50" t="s">
        <v>409</v>
      </c>
      <c r="K441" s="50" t="s">
        <v>410</v>
      </c>
      <c r="L441" s="50" t="s">
        <v>341</v>
      </c>
      <c r="M441" s="52">
        <v>160636</v>
      </c>
      <c r="N441" s="50" t="s">
        <v>342</v>
      </c>
      <c r="O441" s="50" t="s">
        <v>467</v>
      </c>
      <c r="P441" s="55">
        <v>-751.55</v>
      </c>
      <c r="Q441" s="52">
        <v>8</v>
      </c>
      <c r="R441" s="50" t="s">
        <v>1244</v>
      </c>
      <c r="S441" s="52">
        <v>2020</v>
      </c>
      <c r="T441" s="50" t="s">
        <v>1245</v>
      </c>
      <c r="U441" s="50" t="s">
        <v>263</v>
      </c>
      <c r="V441" s="50" t="s">
        <v>303</v>
      </c>
      <c r="W441" s="50" t="s">
        <v>344</v>
      </c>
      <c r="X441" s="52">
        <v>1</v>
      </c>
      <c r="Y441" s="52">
        <v>131097</v>
      </c>
      <c r="Z441" s="50" t="s">
        <v>266</v>
      </c>
      <c r="AA441" s="52">
        <v>1</v>
      </c>
      <c r="AB441" s="52">
        <v>0</v>
      </c>
      <c r="AC441" s="51">
        <v>44070</v>
      </c>
      <c r="AD441" s="51">
        <v>44070</v>
      </c>
      <c r="AE441" s="50" t="s">
        <v>670</v>
      </c>
    </row>
    <row r="442" spans="1:31" ht="17.25" customHeight="1">
      <c r="A442" s="57" t="str">
        <f t="shared" si="13"/>
        <v>MEDICAMENTOS C/ RESTRICAO</v>
      </c>
      <c r="B442" s="69" t="str">
        <f>VLOOKUP(A442,'De Para'!$C$3:$D$195,2,0)</f>
        <v>FORNECEDORES</v>
      </c>
      <c r="C442" s="83">
        <f t="shared" si="14"/>
        <v>8</v>
      </c>
      <c r="D442" s="50" t="s">
        <v>258</v>
      </c>
      <c r="E442" s="50" t="s">
        <v>410</v>
      </c>
      <c r="F442" s="51">
        <v>44070</v>
      </c>
      <c r="G442" s="50" t="s">
        <v>278</v>
      </c>
      <c r="H442" s="52">
        <v>100</v>
      </c>
      <c r="I442" s="86" t="s">
        <v>675</v>
      </c>
      <c r="J442" s="50" t="s">
        <v>409</v>
      </c>
      <c r="K442" s="50" t="s">
        <v>410</v>
      </c>
      <c r="L442" s="50" t="s">
        <v>341</v>
      </c>
      <c r="M442" s="52">
        <v>160637</v>
      </c>
      <c r="N442" s="50" t="s">
        <v>342</v>
      </c>
      <c r="O442" s="50" t="s">
        <v>370</v>
      </c>
      <c r="P442" s="55">
        <v>-999.46</v>
      </c>
      <c r="Q442" s="52">
        <v>8</v>
      </c>
      <c r="R442" s="50" t="s">
        <v>1246</v>
      </c>
      <c r="S442" s="52">
        <v>2020</v>
      </c>
      <c r="T442" s="50" t="s">
        <v>1247</v>
      </c>
      <c r="U442" s="50" t="s">
        <v>263</v>
      </c>
      <c r="V442" s="50" t="s">
        <v>303</v>
      </c>
      <c r="W442" s="50" t="s">
        <v>344</v>
      </c>
      <c r="X442" s="52">
        <v>1</v>
      </c>
      <c r="Y442" s="52">
        <v>131102</v>
      </c>
      <c r="Z442" s="50" t="s">
        <v>266</v>
      </c>
      <c r="AA442" s="52">
        <v>1</v>
      </c>
      <c r="AB442" s="52">
        <v>0</v>
      </c>
      <c r="AC442" s="51">
        <v>44070</v>
      </c>
      <c r="AD442" s="51">
        <v>44070</v>
      </c>
      <c r="AE442" s="50" t="s">
        <v>670</v>
      </c>
    </row>
    <row r="443" spans="1:31" ht="17.25" customHeight="1">
      <c r="A443" s="57" t="str">
        <f t="shared" si="13"/>
        <v>MEDICAMENTOS C/ RESTRICAO</v>
      </c>
      <c r="B443" s="69" t="str">
        <f>VLOOKUP(A443,'De Para'!$C$3:$D$195,2,0)</f>
        <v>FORNECEDORES</v>
      </c>
      <c r="C443" s="83">
        <f t="shared" si="14"/>
        <v>8</v>
      </c>
      <c r="D443" s="50" t="s">
        <v>258</v>
      </c>
      <c r="E443" s="50" t="s">
        <v>410</v>
      </c>
      <c r="F443" s="51">
        <v>44070</v>
      </c>
      <c r="G443" s="50" t="s">
        <v>278</v>
      </c>
      <c r="H443" s="52">
        <v>100</v>
      </c>
      <c r="I443" s="86" t="s">
        <v>675</v>
      </c>
      <c r="J443" s="50" t="s">
        <v>409</v>
      </c>
      <c r="K443" s="50" t="s">
        <v>410</v>
      </c>
      <c r="L443" s="50" t="s">
        <v>341</v>
      </c>
      <c r="M443" s="52">
        <v>160638</v>
      </c>
      <c r="N443" s="50" t="s">
        <v>342</v>
      </c>
      <c r="O443" s="50" t="s">
        <v>372</v>
      </c>
      <c r="P443" s="55">
        <v>-1143.2</v>
      </c>
      <c r="Q443" s="52">
        <v>8</v>
      </c>
      <c r="R443" s="50" t="s">
        <v>1248</v>
      </c>
      <c r="S443" s="52">
        <v>2020</v>
      </c>
      <c r="T443" s="50" t="s">
        <v>1249</v>
      </c>
      <c r="U443" s="50" t="s">
        <v>263</v>
      </c>
      <c r="V443" s="50" t="s">
        <v>303</v>
      </c>
      <c r="W443" s="50" t="s">
        <v>344</v>
      </c>
      <c r="X443" s="52">
        <v>1</v>
      </c>
      <c r="Y443" s="52">
        <v>131104</v>
      </c>
      <c r="Z443" s="50" t="s">
        <v>266</v>
      </c>
      <c r="AA443" s="52">
        <v>1</v>
      </c>
      <c r="AB443" s="52">
        <v>0</v>
      </c>
      <c r="AC443" s="51">
        <v>44070</v>
      </c>
      <c r="AD443" s="51">
        <v>44070</v>
      </c>
      <c r="AE443" s="50" t="s">
        <v>670</v>
      </c>
    </row>
    <row r="444" spans="1:31" ht="17.25" customHeight="1">
      <c r="A444" s="57" t="str">
        <f t="shared" si="13"/>
        <v>MATERIAIS HOSPITALARES C/ RESTRICAO</v>
      </c>
      <c r="B444" s="69" t="str">
        <f>VLOOKUP(A444,'De Para'!$C$3:$D$195,2,0)</f>
        <v>FORNECEDORES</v>
      </c>
      <c r="C444" s="83">
        <f t="shared" si="14"/>
        <v>8</v>
      </c>
      <c r="D444" s="50" t="s">
        <v>258</v>
      </c>
      <c r="E444" s="50" t="s">
        <v>410</v>
      </c>
      <c r="F444" s="51">
        <v>44070</v>
      </c>
      <c r="G444" s="50" t="s">
        <v>278</v>
      </c>
      <c r="H444" s="52">
        <v>100</v>
      </c>
      <c r="I444" s="86" t="s">
        <v>675</v>
      </c>
      <c r="J444" s="50" t="s">
        <v>409</v>
      </c>
      <c r="K444" s="50" t="s">
        <v>410</v>
      </c>
      <c r="L444" s="50" t="s">
        <v>359</v>
      </c>
      <c r="M444" s="52">
        <v>160639</v>
      </c>
      <c r="N444" s="50" t="s">
        <v>360</v>
      </c>
      <c r="O444" s="50" t="s">
        <v>1250</v>
      </c>
      <c r="P444" s="55">
        <v>-1372.5</v>
      </c>
      <c r="Q444" s="52">
        <v>8</v>
      </c>
      <c r="R444" s="50" t="s">
        <v>1251</v>
      </c>
      <c r="S444" s="52">
        <v>2020</v>
      </c>
      <c r="T444" s="50" t="s">
        <v>1252</v>
      </c>
      <c r="U444" s="50" t="s">
        <v>263</v>
      </c>
      <c r="V444" s="50" t="s">
        <v>303</v>
      </c>
      <c r="W444" s="50" t="s">
        <v>344</v>
      </c>
      <c r="X444" s="52">
        <v>1</v>
      </c>
      <c r="Y444" s="52">
        <v>131128</v>
      </c>
      <c r="Z444" s="50" t="s">
        <v>266</v>
      </c>
      <c r="AA444" s="52">
        <v>1</v>
      </c>
      <c r="AB444" s="52">
        <v>0</v>
      </c>
      <c r="AC444" s="51">
        <v>44070</v>
      </c>
      <c r="AD444" s="51">
        <v>44070</v>
      </c>
      <c r="AE444" s="50" t="s">
        <v>670</v>
      </c>
    </row>
    <row r="445" spans="1:31" ht="17.25" customHeight="1">
      <c r="A445" s="57" t="str">
        <f t="shared" si="13"/>
        <v>MEDICAMENTOS C/ RESTRICAO</v>
      </c>
      <c r="B445" s="69" t="str">
        <f>VLOOKUP(A445,'De Para'!$C$3:$D$195,2,0)</f>
        <v>FORNECEDORES</v>
      </c>
      <c r="C445" s="83">
        <f t="shared" si="14"/>
        <v>8</v>
      </c>
      <c r="D445" s="50" t="s">
        <v>258</v>
      </c>
      <c r="E445" s="50" t="s">
        <v>410</v>
      </c>
      <c r="F445" s="51">
        <v>44070</v>
      </c>
      <c r="G445" s="50" t="s">
        <v>278</v>
      </c>
      <c r="H445" s="52">
        <v>100</v>
      </c>
      <c r="I445" s="86" t="s">
        <v>675</v>
      </c>
      <c r="J445" s="50" t="s">
        <v>409</v>
      </c>
      <c r="K445" s="50" t="s">
        <v>410</v>
      </c>
      <c r="L445" s="50" t="s">
        <v>341</v>
      </c>
      <c r="M445" s="52">
        <v>160640</v>
      </c>
      <c r="N445" s="50" t="s">
        <v>342</v>
      </c>
      <c r="O445" s="50" t="s">
        <v>425</v>
      </c>
      <c r="P445" s="55">
        <v>-3450</v>
      </c>
      <c r="Q445" s="52">
        <v>8</v>
      </c>
      <c r="R445" s="50" t="s">
        <v>1253</v>
      </c>
      <c r="S445" s="52">
        <v>2020</v>
      </c>
      <c r="T445" s="50" t="s">
        <v>1254</v>
      </c>
      <c r="U445" s="50" t="s">
        <v>263</v>
      </c>
      <c r="V445" s="50" t="s">
        <v>303</v>
      </c>
      <c r="W445" s="50" t="s">
        <v>344</v>
      </c>
      <c r="X445" s="52">
        <v>1</v>
      </c>
      <c r="Y445" s="52">
        <v>131136</v>
      </c>
      <c r="Z445" s="50" t="s">
        <v>266</v>
      </c>
      <c r="AA445" s="52">
        <v>1</v>
      </c>
      <c r="AB445" s="52">
        <v>0</v>
      </c>
      <c r="AC445" s="51">
        <v>44070</v>
      </c>
      <c r="AD445" s="51">
        <v>44070</v>
      </c>
      <c r="AE445" s="50" t="s">
        <v>670</v>
      </c>
    </row>
    <row r="446" spans="1:31" ht="17.25" customHeight="1">
      <c r="A446" s="57" t="str">
        <f t="shared" si="13"/>
        <v>GASES HOSPITALARES</v>
      </c>
      <c r="B446" s="69" t="str">
        <f>VLOOKUP(A446,'De Para'!$C$3:$D$195,2,0)</f>
        <v>FORNECEDORES</v>
      </c>
      <c r="C446" s="83">
        <f t="shared" si="14"/>
        <v>8</v>
      </c>
      <c r="D446" s="50" t="s">
        <v>258</v>
      </c>
      <c r="E446" s="50" t="s">
        <v>410</v>
      </c>
      <c r="F446" s="51">
        <v>44070</v>
      </c>
      <c r="G446" s="50" t="s">
        <v>278</v>
      </c>
      <c r="H446" s="52">
        <v>100</v>
      </c>
      <c r="I446" s="86" t="s">
        <v>675</v>
      </c>
      <c r="J446" s="50" t="s">
        <v>409</v>
      </c>
      <c r="K446" s="50" t="s">
        <v>410</v>
      </c>
      <c r="L446" s="50" t="s">
        <v>464</v>
      </c>
      <c r="M446" s="52">
        <v>160641</v>
      </c>
      <c r="N446" s="50" t="s">
        <v>465</v>
      </c>
      <c r="O446" s="53" t="s">
        <v>1062</v>
      </c>
      <c r="P446" s="55">
        <v>-240</v>
      </c>
      <c r="Q446" s="52">
        <v>8</v>
      </c>
      <c r="R446" s="50" t="s">
        <v>513</v>
      </c>
      <c r="S446" s="52">
        <v>2020</v>
      </c>
      <c r="T446" s="50" t="s">
        <v>1255</v>
      </c>
      <c r="U446" s="50" t="s">
        <v>263</v>
      </c>
      <c r="V446" s="50" t="s">
        <v>303</v>
      </c>
      <c r="W446" s="50" t="s">
        <v>466</v>
      </c>
      <c r="X446" s="52">
        <v>1</v>
      </c>
      <c r="Y446" s="52">
        <v>131143</v>
      </c>
      <c r="Z446" s="50" t="s">
        <v>266</v>
      </c>
      <c r="AA446" s="52">
        <v>1</v>
      </c>
      <c r="AB446" s="52">
        <v>0</v>
      </c>
      <c r="AC446" s="51">
        <v>44070</v>
      </c>
      <c r="AD446" s="51">
        <v>44070</v>
      </c>
      <c r="AE446" s="50" t="s">
        <v>670</v>
      </c>
    </row>
    <row r="447" spans="1:31" ht="17.25" customHeight="1">
      <c r="A447" s="57" t="str">
        <f t="shared" si="13"/>
        <v>MEDICAMENTOS C/ RESTRICAO</v>
      </c>
      <c r="B447" s="69" t="str">
        <f>VLOOKUP(A447,'De Para'!$C$3:$D$195,2,0)</f>
        <v>FORNECEDORES</v>
      </c>
      <c r="C447" s="83">
        <f t="shared" si="14"/>
        <v>8</v>
      </c>
      <c r="D447" s="50" t="s">
        <v>258</v>
      </c>
      <c r="E447" s="50" t="s">
        <v>410</v>
      </c>
      <c r="F447" s="51">
        <v>44070</v>
      </c>
      <c r="G447" s="50" t="s">
        <v>278</v>
      </c>
      <c r="H447" s="52">
        <v>100</v>
      </c>
      <c r="I447" s="86" t="s">
        <v>675</v>
      </c>
      <c r="J447" s="50" t="s">
        <v>409</v>
      </c>
      <c r="K447" s="50" t="s">
        <v>410</v>
      </c>
      <c r="L447" s="50" t="s">
        <v>341</v>
      </c>
      <c r="M447" s="52">
        <v>160642</v>
      </c>
      <c r="N447" s="50" t="s">
        <v>342</v>
      </c>
      <c r="O447" s="50" t="s">
        <v>1256</v>
      </c>
      <c r="P447" s="55">
        <v>-12154</v>
      </c>
      <c r="Q447" s="52">
        <v>8</v>
      </c>
      <c r="R447" s="50" t="s">
        <v>1257</v>
      </c>
      <c r="S447" s="52">
        <v>2020</v>
      </c>
      <c r="T447" s="50" t="s">
        <v>1258</v>
      </c>
      <c r="U447" s="50" t="s">
        <v>263</v>
      </c>
      <c r="V447" s="50" t="s">
        <v>303</v>
      </c>
      <c r="W447" s="50" t="s">
        <v>344</v>
      </c>
      <c r="X447" s="52">
        <v>1</v>
      </c>
      <c r="Y447" s="52">
        <v>131148</v>
      </c>
      <c r="Z447" s="50" t="s">
        <v>266</v>
      </c>
      <c r="AA447" s="52">
        <v>1</v>
      </c>
      <c r="AB447" s="52">
        <v>0</v>
      </c>
      <c r="AC447" s="51">
        <v>44070</v>
      </c>
      <c r="AD447" s="51">
        <v>44070</v>
      </c>
      <c r="AE447" s="50" t="s">
        <v>670</v>
      </c>
    </row>
    <row r="448" spans="1:31" ht="17.25" customHeight="1">
      <c r="A448" s="57" t="str">
        <f t="shared" si="13"/>
        <v>MEDICAMENTOS C/ RESTRICAO</v>
      </c>
      <c r="B448" s="69" t="str">
        <f>VLOOKUP(A448,'De Para'!$C$3:$D$195,2,0)</f>
        <v>FORNECEDORES</v>
      </c>
      <c r="C448" s="83">
        <f t="shared" si="14"/>
        <v>8</v>
      </c>
      <c r="D448" s="50" t="s">
        <v>258</v>
      </c>
      <c r="E448" s="50" t="s">
        <v>410</v>
      </c>
      <c r="F448" s="51">
        <v>44070</v>
      </c>
      <c r="G448" s="50" t="s">
        <v>278</v>
      </c>
      <c r="H448" s="52">
        <v>100</v>
      </c>
      <c r="I448" s="86" t="s">
        <v>675</v>
      </c>
      <c r="J448" s="50" t="s">
        <v>409</v>
      </c>
      <c r="K448" s="50" t="s">
        <v>410</v>
      </c>
      <c r="L448" s="50" t="s">
        <v>341</v>
      </c>
      <c r="M448" s="52">
        <v>160643</v>
      </c>
      <c r="N448" s="50" t="s">
        <v>342</v>
      </c>
      <c r="O448" s="50" t="s">
        <v>370</v>
      </c>
      <c r="P448" s="55">
        <v>-101.34</v>
      </c>
      <c r="Q448" s="52">
        <v>8</v>
      </c>
      <c r="R448" s="50" t="s">
        <v>1259</v>
      </c>
      <c r="S448" s="52">
        <v>2020</v>
      </c>
      <c r="T448" s="50" t="s">
        <v>1260</v>
      </c>
      <c r="U448" s="50" t="s">
        <v>263</v>
      </c>
      <c r="V448" s="50" t="s">
        <v>303</v>
      </c>
      <c r="W448" s="50" t="s">
        <v>344</v>
      </c>
      <c r="X448" s="52">
        <v>1</v>
      </c>
      <c r="Y448" s="52">
        <v>131156</v>
      </c>
      <c r="Z448" s="50" t="s">
        <v>266</v>
      </c>
      <c r="AA448" s="52">
        <v>1</v>
      </c>
      <c r="AB448" s="52">
        <v>0</v>
      </c>
      <c r="AC448" s="51">
        <v>44070</v>
      </c>
      <c r="AD448" s="51">
        <v>44070</v>
      </c>
      <c r="AE448" s="50" t="s">
        <v>670</v>
      </c>
    </row>
    <row r="449" spans="1:31" ht="17.25" customHeight="1">
      <c r="A449" s="57" t="str">
        <f t="shared" si="13"/>
        <v>MEDICAMENTOS S/ RESTRICAO</v>
      </c>
      <c r="B449" s="69" t="str">
        <f>VLOOKUP(A449,'De Para'!$C$3:$D$195,2,0)</f>
        <v>FORNECEDORES</v>
      </c>
      <c r="C449" s="83">
        <f t="shared" si="14"/>
        <v>8</v>
      </c>
      <c r="D449" s="50" t="s">
        <v>258</v>
      </c>
      <c r="E449" s="50" t="s">
        <v>410</v>
      </c>
      <c r="F449" s="51">
        <v>44070</v>
      </c>
      <c r="G449" s="50" t="s">
        <v>278</v>
      </c>
      <c r="H449" s="52">
        <v>100</v>
      </c>
      <c r="I449" s="86" t="s">
        <v>675</v>
      </c>
      <c r="J449" s="50" t="s">
        <v>409</v>
      </c>
      <c r="K449" s="50" t="s">
        <v>410</v>
      </c>
      <c r="L449" s="50" t="s">
        <v>529</v>
      </c>
      <c r="M449" s="52">
        <v>160644</v>
      </c>
      <c r="N449" s="50" t="s">
        <v>530</v>
      </c>
      <c r="O449" s="50" t="s">
        <v>488</v>
      </c>
      <c r="P449" s="55">
        <v>-7070.51</v>
      </c>
      <c r="Q449" s="52">
        <v>8</v>
      </c>
      <c r="R449" s="50" t="s">
        <v>1261</v>
      </c>
      <c r="S449" s="52">
        <v>2020</v>
      </c>
      <c r="T449" s="50" t="s">
        <v>1262</v>
      </c>
      <c r="U449" s="50" t="s">
        <v>263</v>
      </c>
      <c r="V449" s="50" t="s">
        <v>303</v>
      </c>
      <c r="W449" s="50" t="s">
        <v>466</v>
      </c>
      <c r="X449" s="52">
        <v>1</v>
      </c>
      <c r="Y449" s="52">
        <v>131162</v>
      </c>
      <c r="Z449" s="50" t="s">
        <v>266</v>
      </c>
      <c r="AA449" s="52">
        <v>1</v>
      </c>
      <c r="AB449" s="52">
        <v>0</v>
      </c>
      <c r="AC449" s="51">
        <v>44070</v>
      </c>
      <c r="AD449" s="51">
        <v>44070</v>
      </c>
      <c r="AE449" s="50" t="s">
        <v>670</v>
      </c>
    </row>
    <row r="450" spans="1:31" ht="17.25" customHeight="1">
      <c r="A450" s="57" t="str">
        <f t="shared" si="13"/>
        <v>MEDICAMENTOS C/ RESTRICAO</v>
      </c>
      <c r="B450" s="69" t="str">
        <f>VLOOKUP(A450,'De Para'!$C$3:$D$195,2,0)</f>
        <v>FORNECEDORES</v>
      </c>
      <c r="C450" s="83">
        <f t="shared" si="14"/>
        <v>8</v>
      </c>
      <c r="D450" s="50" t="s">
        <v>258</v>
      </c>
      <c r="E450" s="50" t="s">
        <v>410</v>
      </c>
      <c r="F450" s="51">
        <v>44070</v>
      </c>
      <c r="G450" s="50" t="s">
        <v>278</v>
      </c>
      <c r="H450" s="52">
        <v>100</v>
      </c>
      <c r="I450" s="86" t="s">
        <v>675</v>
      </c>
      <c r="J450" s="50" t="s">
        <v>409</v>
      </c>
      <c r="K450" s="50" t="s">
        <v>410</v>
      </c>
      <c r="L450" s="50" t="s">
        <v>341</v>
      </c>
      <c r="M450" s="52">
        <v>160645</v>
      </c>
      <c r="N450" s="50" t="s">
        <v>342</v>
      </c>
      <c r="O450" s="50" t="s">
        <v>454</v>
      </c>
      <c r="P450" s="55">
        <v>-997.2</v>
      </c>
      <c r="Q450" s="52">
        <v>8</v>
      </c>
      <c r="R450" s="50" t="s">
        <v>1263</v>
      </c>
      <c r="S450" s="52">
        <v>2020</v>
      </c>
      <c r="T450" s="50" t="s">
        <v>1264</v>
      </c>
      <c r="U450" s="50" t="s">
        <v>263</v>
      </c>
      <c r="V450" s="50" t="s">
        <v>303</v>
      </c>
      <c r="W450" s="50" t="s">
        <v>344</v>
      </c>
      <c r="X450" s="52">
        <v>1</v>
      </c>
      <c r="Y450" s="52">
        <v>131165</v>
      </c>
      <c r="Z450" s="50" t="s">
        <v>266</v>
      </c>
      <c r="AA450" s="52">
        <v>1</v>
      </c>
      <c r="AB450" s="52">
        <v>0</v>
      </c>
      <c r="AC450" s="51">
        <v>44070</v>
      </c>
      <c r="AD450" s="51">
        <v>44070</v>
      </c>
      <c r="AE450" s="50" t="s">
        <v>670</v>
      </c>
    </row>
    <row r="451" spans="1:31" ht="17.25" customHeight="1">
      <c r="A451" s="57" t="str">
        <f t="shared" ref="A451:A514" si="15">N451</f>
        <v>MATERIAIS HOSPITALARES C/ RESTRICAO</v>
      </c>
      <c r="B451" s="69" t="str">
        <f>VLOOKUP(A451,'De Para'!$C$3:$D$195,2,0)</f>
        <v>FORNECEDORES</v>
      </c>
      <c r="C451" s="83">
        <f t="shared" si="14"/>
        <v>8</v>
      </c>
      <c r="D451" s="50" t="s">
        <v>258</v>
      </c>
      <c r="E451" s="50" t="s">
        <v>410</v>
      </c>
      <c r="F451" s="51">
        <v>44070</v>
      </c>
      <c r="G451" s="50" t="s">
        <v>278</v>
      </c>
      <c r="H451" s="52">
        <v>100</v>
      </c>
      <c r="I451" s="86" t="s">
        <v>675</v>
      </c>
      <c r="J451" s="50" t="s">
        <v>409</v>
      </c>
      <c r="K451" s="50" t="s">
        <v>410</v>
      </c>
      <c r="L451" s="50" t="s">
        <v>359</v>
      </c>
      <c r="M451" s="52">
        <v>160646</v>
      </c>
      <c r="N451" s="50" t="s">
        <v>360</v>
      </c>
      <c r="O451" s="53" t="s">
        <v>454</v>
      </c>
      <c r="P451" s="55">
        <v>-514.4</v>
      </c>
      <c r="Q451" s="52">
        <v>8</v>
      </c>
      <c r="R451" s="50" t="s">
        <v>1265</v>
      </c>
      <c r="S451" s="52">
        <v>2020</v>
      </c>
      <c r="T451" s="50" t="s">
        <v>1266</v>
      </c>
      <c r="U451" s="50" t="s">
        <v>263</v>
      </c>
      <c r="V451" s="50" t="s">
        <v>303</v>
      </c>
      <c r="W451" s="50" t="s">
        <v>344</v>
      </c>
      <c r="X451" s="52">
        <v>1</v>
      </c>
      <c r="Y451" s="52">
        <v>131173</v>
      </c>
      <c r="Z451" s="50" t="s">
        <v>266</v>
      </c>
      <c r="AA451" s="52">
        <v>1</v>
      </c>
      <c r="AB451" s="52">
        <v>0</v>
      </c>
      <c r="AC451" s="51">
        <v>44070</v>
      </c>
      <c r="AD451" s="51">
        <v>44070</v>
      </c>
      <c r="AE451" s="50" t="s">
        <v>670</v>
      </c>
    </row>
    <row r="452" spans="1:31" ht="17.25" customHeight="1">
      <c r="A452" s="57" t="str">
        <f t="shared" si="15"/>
        <v>MEDICAMENTOS C/ RESTRICAO</v>
      </c>
      <c r="B452" s="69" t="str">
        <f>VLOOKUP(A452,'De Para'!$C$3:$D$195,2,0)</f>
        <v>FORNECEDORES</v>
      </c>
      <c r="C452" s="83">
        <f t="shared" si="14"/>
        <v>8</v>
      </c>
      <c r="D452" s="50" t="s">
        <v>258</v>
      </c>
      <c r="E452" s="50" t="s">
        <v>410</v>
      </c>
      <c r="F452" s="51">
        <v>44070</v>
      </c>
      <c r="G452" s="50" t="s">
        <v>278</v>
      </c>
      <c r="H452" s="52">
        <v>100</v>
      </c>
      <c r="I452" s="86" t="s">
        <v>675</v>
      </c>
      <c r="J452" s="50" t="s">
        <v>409</v>
      </c>
      <c r="K452" s="50" t="s">
        <v>410</v>
      </c>
      <c r="L452" s="50" t="s">
        <v>341</v>
      </c>
      <c r="M452" s="52">
        <v>160647</v>
      </c>
      <c r="N452" s="50" t="s">
        <v>342</v>
      </c>
      <c r="O452" s="50" t="s">
        <v>370</v>
      </c>
      <c r="P452" s="55">
        <v>-799.95</v>
      </c>
      <c r="Q452" s="52">
        <v>8</v>
      </c>
      <c r="R452" s="50" t="s">
        <v>1267</v>
      </c>
      <c r="S452" s="52">
        <v>2020</v>
      </c>
      <c r="T452" s="50" t="s">
        <v>1268</v>
      </c>
      <c r="U452" s="50" t="s">
        <v>263</v>
      </c>
      <c r="V452" s="50" t="s">
        <v>303</v>
      </c>
      <c r="W452" s="50" t="s">
        <v>344</v>
      </c>
      <c r="X452" s="52">
        <v>1</v>
      </c>
      <c r="Y452" s="52">
        <v>131177</v>
      </c>
      <c r="Z452" s="50" t="s">
        <v>266</v>
      </c>
      <c r="AA452" s="52">
        <v>1</v>
      </c>
      <c r="AB452" s="52">
        <v>0</v>
      </c>
      <c r="AC452" s="51">
        <v>44070</v>
      </c>
      <c r="AD452" s="51">
        <v>44070</v>
      </c>
      <c r="AE452" s="50" t="s">
        <v>670</v>
      </c>
    </row>
    <row r="453" spans="1:31" ht="17.25" customHeight="1">
      <c r="A453" s="57" t="str">
        <f t="shared" si="15"/>
        <v>MATERIAIS HOSPITALARES C/ RESTRICAO</v>
      </c>
      <c r="B453" s="69" t="str">
        <f>VLOOKUP(A453,'De Para'!$C$3:$D$195,2,0)</f>
        <v>FORNECEDORES</v>
      </c>
      <c r="C453" s="83">
        <f t="shared" si="14"/>
        <v>8</v>
      </c>
      <c r="D453" s="50" t="s">
        <v>258</v>
      </c>
      <c r="E453" s="50" t="s">
        <v>410</v>
      </c>
      <c r="F453" s="51">
        <v>44070</v>
      </c>
      <c r="G453" s="50" t="s">
        <v>278</v>
      </c>
      <c r="H453" s="52">
        <v>100</v>
      </c>
      <c r="I453" s="50" t="s">
        <v>675</v>
      </c>
      <c r="J453" s="50" t="s">
        <v>409</v>
      </c>
      <c r="K453" s="50" t="s">
        <v>410</v>
      </c>
      <c r="L453" s="50" t="s">
        <v>359</v>
      </c>
      <c r="M453" s="52">
        <v>160648</v>
      </c>
      <c r="N453" s="50" t="s">
        <v>360</v>
      </c>
      <c r="O453" s="50" t="s">
        <v>495</v>
      </c>
      <c r="P453" s="55">
        <v>-851.2</v>
      </c>
      <c r="Q453" s="52">
        <v>8</v>
      </c>
      <c r="R453" s="50" t="s">
        <v>1269</v>
      </c>
      <c r="S453" s="52">
        <v>2020</v>
      </c>
      <c r="T453" s="50" t="s">
        <v>1270</v>
      </c>
      <c r="U453" s="50" t="s">
        <v>263</v>
      </c>
      <c r="V453" s="50" t="s">
        <v>303</v>
      </c>
      <c r="W453" s="50" t="s">
        <v>344</v>
      </c>
      <c r="X453" s="52">
        <v>1</v>
      </c>
      <c r="Y453" s="52">
        <v>131180</v>
      </c>
      <c r="Z453" s="50" t="s">
        <v>266</v>
      </c>
      <c r="AA453" s="52">
        <v>1</v>
      </c>
      <c r="AB453" s="52">
        <v>0</v>
      </c>
      <c r="AC453" s="51">
        <v>44070</v>
      </c>
      <c r="AD453" s="51">
        <v>44070</v>
      </c>
      <c r="AE453" s="50" t="s">
        <v>670</v>
      </c>
    </row>
    <row r="454" spans="1:31" ht="17.25" customHeight="1">
      <c r="A454" s="57" t="str">
        <f t="shared" si="15"/>
        <v>MATERIAIS HOSPITALARES C/ RESTRICAO</v>
      </c>
      <c r="B454" s="69" t="str">
        <f>VLOOKUP(A454,'De Para'!$C$3:$D$195,2,0)</f>
        <v>FORNECEDORES</v>
      </c>
      <c r="C454" s="83">
        <f t="shared" si="14"/>
        <v>8</v>
      </c>
      <c r="D454" s="50" t="s">
        <v>258</v>
      </c>
      <c r="E454" s="50" t="s">
        <v>410</v>
      </c>
      <c r="F454" s="51">
        <v>44070</v>
      </c>
      <c r="G454" s="50" t="s">
        <v>278</v>
      </c>
      <c r="H454" s="52">
        <v>100</v>
      </c>
      <c r="I454" s="50" t="s">
        <v>675</v>
      </c>
      <c r="J454" s="50" t="s">
        <v>409</v>
      </c>
      <c r="K454" s="50" t="s">
        <v>410</v>
      </c>
      <c r="L454" s="50" t="s">
        <v>359</v>
      </c>
      <c r="M454" s="52">
        <v>160649</v>
      </c>
      <c r="N454" s="50" t="s">
        <v>360</v>
      </c>
      <c r="O454" s="50" t="s">
        <v>495</v>
      </c>
      <c r="P454" s="55">
        <v>-5404.94</v>
      </c>
      <c r="Q454" s="52">
        <v>8</v>
      </c>
      <c r="R454" s="50" t="s">
        <v>1271</v>
      </c>
      <c r="S454" s="52">
        <v>2020</v>
      </c>
      <c r="T454" s="50" t="s">
        <v>1272</v>
      </c>
      <c r="U454" s="50" t="s">
        <v>263</v>
      </c>
      <c r="V454" s="50" t="s">
        <v>303</v>
      </c>
      <c r="W454" s="50" t="s">
        <v>344</v>
      </c>
      <c r="X454" s="52">
        <v>1</v>
      </c>
      <c r="Y454" s="52">
        <v>131187</v>
      </c>
      <c r="Z454" s="50" t="s">
        <v>266</v>
      </c>
      <c r="AA454" s="52">
        <v>1</v>
      </c>
      <c r="AB454" s="52">
        <v>0</v>
      </c>
      <c r="AC454" s="51">
        <v>44070</v>
      </c>
      <c r="AD454" s="51">
        <v>44070</v>
      </c>
      <c r="AE454" s="50" t="s">
        <v>670</v>
      </c>
    </row>
    <row r="455" spans="1:31" ht="17.25" customHeight="1">
      <c r="A455" s="57" t="str">
        <f t="shared" si="15"/>
        <v>EST. MATERIAIS DE EXPEDIENTE C/ RESTRICAO</v>
      </c>
      <c r="B455" s="69" t="str">
        <f>VLOOKUP(A455,'De Para'!$C$3:$D$195,2,0)</f>
        <v>FORNECEDORES</v>
      </c>
      <c r="C455" s="83">
        <f t="shared" si="14"/>
        <v>8</v>
      </c>
      <c r="D455" s="50" t="s">
        <v>258</v>
      </c>
      <c r="E455" s="50" t="s">
        <v>410</v>
      </c>
      <c r="F455" s="51">
        <v>44070</v>
      </c>
      <c r="G455" s="50" t="s">
        <v>278</v>
      </c>
      <c r="H455" s="52">
        <v>100</v>
      </c>
      <c r="I455" s="50" t="s">
        <v>675</v>
      </c>
      <c r="J455" s="50" t="s">
        <v>409</v>
      </c>
      <c r="K455" s="50" t="s">
        <v>410</v>
      </c>
      <c r="L455" s="50" t="s">
        <v>470</v>
      </c>
      <c r="M455" s="52">
        <v>160650</v>
      </c>
      <c r="N455" s="50" t="s">
        <v>471</v>
      </c>
      <c r="O455" s="50" t="s">
        <v>1091</v>
      </c>
      <c r="P455" s="55">
        <v>-58</v>
      </c>
      <c r="Q455" s="52">
        <v>8</v>
      </c>
      <c r="R455" s="50" t="s">
        <v>1273</v>
      </c>
      <c r="S455" s="52">
        <v>2020</v>
      </c>
      <c r="T455" s="50" t="s">
        <v>1274</v>
      </c>
      <c r="U455" s="50" t="s">
        <v>263</v>
      </c>
      <c r="V455" s="50" t="s">
        <v>303</v>
      </c>
      <c r="W455" s="50" t="s">
        <v>351</v>
      </c>
      <c r="X455" s="52">
        <v>1</v>
      </c>
      <c r="Y455" s="52">
        <v>131193</v>
      </c>
      <c r="Z455" s="50" t="s">
        <v>266</v>
      </c>
      <c r="AA455" s="52">
        <v>1</v>
      </c>
      <c r="AB455" s="52">
        <v>0</v>
      </c>
      <c r="AC455" s="51">
        <v>44070</v>
      </c>
      <c r="AD455" s="51">
        <v>44070</v>
      </c>
      <c r="AE455" s="50" t="s">
        <v>670</v>
      </c>
    </row>
    <row r="456" spans="1:31" ht="17.25" customHeight="1">
      <c r="A456" s="57" t="str">
        <f t="shared" si="15"/>
        <v>MEDICAMENTOS C/ RESTRICAO</v>
      </c>
      <c r="B456" s="69" t="str">
        <f>VLOOKUP(A456,'De Para'!$C$3:$D$195,2,0)</f>
        <v>FORNECEDORES</v>
      </c>
      <c r="C456" s="83">
        <f t="shared" si="14"/>
        <v>8</v>
      </c>
      <c r="D456" s="50" t="s">
        <v>258</v>
      </c>
      <c r="E456" s="50" t="s">
        <v>410</v>
      </c>
      <c r="F456" s="51">
        <v>44070</v>
      </c>
      <c r="G456" s="50" t="s">
        <v>278</v>
      </c>
      <c r="H456" s="52">
        <v>100</v>
      </c>
      <c r="I456" s="50" t="s">
        <v>675</v>
      </c>
      <c r="J456" s="50" t="s">
        <v>409</v>
      </c>
      <c r="K456" s="50" t="s">
        <v>410</v>
      </c>
      <c r="L456" s="50" t="s">
        <v>341</v>
      </c>
      <c r="M456" s="52">
        <v>160651</v>
      </c>
      <c r="N456" s="50" t="s">
        <v>342</v>
      </c>
      <c r="O456" s="50" t="s">
        <v>482</v>
      </c>
      <c r="P456" s="55">
        <v>-2944.26</v>
      </c>
      <c r="Q456" s="52">
        <v>8</v>
      </c>
      <c r="R456" s="50" t="s">
        <v>1275</v>
      </c>
      <c r="S456" s="52">
        <v>2020</v>
      </c>
      <c r="T456" s="50" t="s">
        <v>1276</v>
      </c>
      <c r="U456" s="50" t="s">
        <v>263</v>
      </c>
      <c r="V456" s="50" t="s">
        <v>303</v>
      </c>
      <c r="W456" s="50" t="s">
        <v>344</v>
      </c>
      <c r="X456" s="52">
        <v>1</v>
      </c>
      <c r="Y456" s="52">
        <v>131195</v>
      </c>
      <c r="Z456" s="50" t="s">
        <v>266</v>
      </c>
      <c r="AA456" s="52">
        <v>1</v>
      </c>
      <c r="AB456" s="52">
        <v>0</v>
      </c>
      <c r="AC456" s="51">
        <v>44070</v>
      </c>
      <c r="AD456" s="51">
        <v>44070</v>
      </c>
      <c r="AE456" s="50" t="s">
        <v>670</v>
      </c>
    </row>
    <row r="457" spans="1:31" ht="17.25" customHeight="1">
      <c r="A457" s="57" t="str">
        <f t="shared" si="15"/>
        <v>MEDICAMENTOS C/ RESTRICAO</v>
      </c>
      <c r="B457" s="69" t="str">
        <f>VLOOKUP(A457,'De Para'!$C$3:$D$195,2,0)</f>
        <v>FORNECEDORES</v>
      </c>
      <c r="C457" s="83">
        <f t="shared" si="14"/>
        <v>8</v>
      </c>
      <c r="D457" s="50" t="s">
        <v>258</v>
      </c>
      <c r="E457" s="50" t="s">
        <v>410</v>
      </c>
      <c r="F457" s="51">
        <v>44070</v>
      </c>
      <c r="G457" s="50" t="s">
        <v>278</v>
      </c>
      <c r="H457" s="52">
        <v>100</v>
      </c>
      <c r="I457" s="50" t="s">
        <v>675</v>
      </c>
      <c r="J457" s="50" t="s">
        <v>409</v>
      </c>
      <c r="K457" s="50" t="s">
        <v>410</v>
      </c>
      <c r="L457" s="50" t="s">
        <v>341</v>
      </c>
      <c r="M457" s="52">
        <v>160652</v>
      </c>
      <c r="N457" s="50" t="s">
        <v>342</v>
      </c>
      <c r="O457" s="50" t="s">
        <v>488</v>
      </c>
      <c r="P457" s="55">
        <v>-190.56</v>
      </c>
      <c r="Q457" s="52">
        <v>8</v>
      </c>
      <c r="R457" s="50" t="s">
        <v>1277</v>
      </c>
      <c r="S457" s="52">
        <v>2020</v>
      </c>
      <c r="T457" s="50" t="s">
        <v>1278</v>
      </c>
      <c r="U457" s="50" t="s">
        <v>263</v>
      </c>
      <c r="V457" s="50" t="s">
        <v>303</v>
      </c>
      <c r="W457" s="50" t="s">
        <v>344</v>
      </c>
      <c r="X457" s="52">
        <v>1</v>
      </c>
      <c r="Y457" s="52">
        <v>131198</v>
      </c>
      <c r="Z457" s="50" t="s">
        <v>266</v>
      </c>
      <c r="AA457" s="52">
        <v>1</v>
      </c>
      <c r="AB457" s="52">
        <v>0</v>
      </c>
      <c r="AC457" s="51">
        <v>44070</v>
      </c>
      <c r="AD457" s="51">
        <v>44070</v>
      </c>
      <c r="AE457" s="50" t="s">
        <v>670</v>
      </c>
    </row>
    <row r="458" spans="1:31" ht="17.25" customHeight="1">
      <c r="A458" s="57" t="str">
        <f t="shared" si="15"/>
        <v>SERVIÇO DE LABORATÓRIO/APOIO DIAGNOSTICO</v>
      </c>
      <c r="B458" s="69" t="str">
        <f>VLOOKUP(A458,'De Para'!$C$3:$D$195,2,0)</f>
        <v>FORNECEDORES</v>
      </c>
      <c r="C458" s="83">
        <f t="shared" si="14"/>
        <v>8</v>
      </c>
      <c r="D458" s="50" t="s">
        <v>258</v>
      </c>
      <c r="E458" s="50" t="s">
        <v>410</v>
      </c>
      <c r="F458" s="51">
        <v>44070</v>
      </c>
      <c r="G458" s="50" t="s">
        <v>278</v>
      </c>
      <c r="H458" s="52">
        <v>100</v>
      </c>
      <c r="I458" s="50" t="s">
        <v>675</v>
      </c>
      <c r="J458" s="50" t="s">
        <v>409</v>
      </c>
      <c r="K458" s="50" t="s">
        <v>410</v>
      </c>
      <c r="L458" s="50" t="s">
        <v>297</v>
      </c>
      <c r="M458" s="52">
        <v>160653</v>
      </c>
      <c r="N458" s="50" t="s">
        <v>298</v>
      </c>
      <c r="O458" s="50" t="s">
        <v>1279</v>
      </c>
      <c r="P458" s="55">
        <v>-3150</v>
      </c>
      <c r="Q458" s="52">
        <v>8</v>
      </c>
      <c r="R458" s="50" t="s">
        <v>1280</v>
      </c>
      <c r="S458" s="52">
        <v>2020</v>
      </c>
      <c r="T458" s="50" t="s">
        <v>1281</v>
      </c>
      <c r="U458" s="50" t="s">
        <v>263</v>
      </c>
      <c r="V458" s="50" t="s">
        <v>288</v>
      </c>
      <c r="W458" s="50" t="s">
        <v>289</v>
      </c>
      <c r="X458" s="52">
        <v>1</v>
      </c>
      <c r="Y458" s="52">
        <v>131238</v>
      </c>
      <c r="Z458" s="50" t="s">
        <v>266</v>
      </c>
      <c r="AA458" s="52">
        <v>1</v>
      </c>
      <c r="AB458" s="52">
        <v>0</v>
      </c>
      <c r="AC458" s="51">
        <v>44070</v>
      </c>
      <c r="AD458" s="51">
        <v>44070</v>
      </c>
      <c r="AE458" s="50" t="s">
        <v>670</v>
      </c>
    </row>
    <row r="459" spans="1:31" ht="17.25" customHeight="1">
      <c r="A459" s="57" t="str">
        <f t="shared" si="15"/>
        <v>COPAS, LANCHES E REFEIÇÕES</v>
      </c>
      <c r="B459" s="69" t="str">
        <f>VLOOKUP(A459,'De Para'!$C$3:$D$195,2,0)</f>
        <v>FORNECEDORES</v>
      </c>
      <c r="C459" s="83">
        <f t="shared" si="14"/>
        <v>8</v>
      </c>
      <c r="D459" s="50" t="s">
        <v>258</v>
      </c>
      <c r="E459" s="50" t="s">
        <v>410</v>
      </c>
      <c r="F459" s="51">
        <v>44070</v>
      </c>
      <c r="G459" s="50" t="s">
        <v>278</v>
      </c>
      <c r="H459" s="52">
        <v>100</v>
      </c>
      <c r="I459" s="50" t="s">
        <v>675</v>
      </c>
      <c r="J459" s="50" t="s">
        <v>409</v>
      </c>
      <c r="K459" s="50" t="s">
        <v>410</v>
      </c>
      <c r="L459" s="50" t="s">
        <v>531</v>
      </c>
      <c r="M459" s="52">
        <v>160654</v>
      </c>
      <c r="N459" s="50" t="s">
        <v>532</v>
      </c>
      <c r="O459" s="50" t="s">
        <v>1193</v>
      </c>
      <c r="P459" s="55">
        <v>-2053.8000000000002</v>
      </c>
      <c r="Q459" s="52">
        <v>8</v>
      </c>
      <c r="R459" s="50" t="s">
        <v>1282</v>
      </c>
      <c r="S459" s="52">
        <v>2020</v>
      </c>
      <c r="T459" s="50" t="s">
        <v>1283</v>
      </c>
      <c r="U459" s="50" t="s">
        <v>263</v>
      </c>
      <c r="V459" s="50" t="s">
        <v>355</v>
      </c>
      <c r="W459" s="50" t="s">
        <v>408</v>
      </c>
      <c r="X459" s="52">
        <v>1</v>
      </c>
      <c r="Y459" s="52">
        <v>131908</v>
      </c>
      <c r="Z459" s="50" t="s">
        <v>266</v>
      </c>
      <c r="AA459" s="52">
        <v>1</v>
      </c>
      <c r="AB459" s="52">
        <v>0</v>
      </c>
      <c r="AC459" s="51">
        <v>44070</v>
      </c>
      <c r="AD459" s="51">
        <v>44070</v>
      </c>
      <c r="AE459" s="50" t="s">
        <v>670</v>
      </c>
    </row>
    <row r="460" spans="1:31" ht="17.25" customHeight="1">
      <c r="A460" s="57" t="str">
        <f t="shared" si="15"/>
        <v>SERVIÇO MANUTENÇÃO MÁQ E EQUI</v>
      </c>
      <c r="B460" s="69" t="str">
        <f>VLOOKUP(A460,'De Para'!$C$3:$D$195,2,0)</f>
        <v>FORNECEDORES</v>
      </c>
      <c r="C460" s="83">
        <f t="shared" si="14"/>
        <v>8</v>
      </c>
      <c r="D460" s="50" t="s">
        <v>258</v>
      </c>
      <c r="E460" s="50" t="s">
        <v>410</v>
      </c>
      <c r="F460" s="51">
        <v>44070</v>
      </c>
      <c r="G460" s="50" t="s">
        <v>278</v>
      </c>
      <c r="H460" s="52">
        <v>100</v>
      </c>
      <c r="I460" s="50" t="s">
        <v>675</v>
      </c>
      <c r="J460" s="50" t="s">
        <v>409</v>
      </c>
      <c r="K460" s="50" t="s">
        <v>410</v>
      </c>
      <c r="L460" s="50" t="s">
        <v>486</v>
      </c>
      <c r="M460" s="52">
        <v>160655</v>
      </c>
      <c r="N460" s="50" t="s">
        <v>487</v>
      </c>
      <c r="O460" s="50" t="s">
        <v>701</v>
      </c>
      <c r="P460" s="55">
        <v>-960</v>
      </c>
      <c r="Q460" s="52">
        <v>8</v>
      </c>
      <c r="R460" s="50" t="s">
        <v>1284</v>
      </c>
      <c r="S460" s="52">
        <v>2020</v>
      </c>
      <c r="T460" s="50" t="s">
        <v>1285</v>
      </c>
      <c r="U460" s="50" t="s">
        <v>263</v>
      </c>
      <c r="V460" s="50" t="s">
        <v>288</v>
      </c>
      <c r="W460" s="50" t="s">
        <v>289</v>
      </c>
      <c r="X460" s="52">
        <v>1</v>
      </c>
      <c r="Y460" s="52">
        <v>131929</v>
      </c>
      <c r="Z460" s="50" t="s">
        <v>266</v>
      </c>
      <c r="AA460" s="52">
        <v>1</v>
      </c>
      <c r="AB460" s="52">
        <v>0</v>
      </c>
      <c r="AC460" s="51">
        <v>44070</v>
      </c>
      <c r="AD460" s="51">
        <v>44070</v>
      </c>
      <c r="AE460" s="50" t="s">
        <v>670</v>
      </c>
    </row>
    <row r="461" spans="1:31" ht="17.25" customHeight="1">
      <c r="A461" s="57" t="str">
        <f t="shared" si="15"/>
        <v>SERVIÇO DE LIMPEZA E HIGIENIZAÇÃO</v>
      </c>
      <c r="B461" s="69" t="str">
        <f>VLOOKUP(A461,'De Para'!$C$3:$D$195,2,0)</f>
        <v>FORNECEDORES</v>
      </c>
      <c r="C461" s="83">
        <f t="shared" si="14"/>
        <v>8</v>
      </c>
      <c r="D461" s="50" t="s">
        <v>258</v>
      </c>
      <c r="E461" s="50" t="s">
        <v>410</v>
      </c>
      <c r="F461" s="51">
        <v>44070</v>
      </c>
      <c r="G461" s="50" t="s">
        <v>278</v>
      </c>
      <c r="H461" s="52">
        <v>100</v>
      </c>
      <c r="I461" s="50" t="s">
        <v>675</v>
      </c>
      <c r="J461" s="50" t="s">
        <v>409</v>
      </c>
      <c r="K461" s="50" t="s">
        <v>410</v>
      </c>
      <c r="L461" s="50" t="s">
        <v>318</v>
      </c>
      <c r="M461" s="52">
        <v>160656</v>
      </c>
      <c r="N461" s="50" t="s">
        <v>319</v>
      </c>
      <c r="O461" s="50" t="s">
        <v>320</v>
      </c>
      <c r="P461" s="55">
        <v>-122237.69</v>
      </c>
      <c r="Q461" s="52">
        <v>8</v>
      </c>
      <c r="R461" s="50" t="s">
        <v>1286</v>
      </c>
      <c r="S461" s="52">
        <v>2020</v>
      </c>
      <c r="T461" s="50" t="s">
        <v>1287</v>
      </c>
      <c r="U461" s="50" t="s">
        <v>263</v>
      </c>
      <c r="V461" s="50" t="s">
        <v>288</v>
      </c>
      <c r="W461" s="50" t="s">
        <v>289</v>
      </c>
      <c r="X461" s="52">
        <v>1</v>
      </c>
      <c r="Y461" s="52">
        <v>131219</v>
      </c>
      <c r="Z461" s="50" t="s">
        <v>266</v>
      </c>
      <c r="AA461" s="52">
        <v>1</v>
      </c>
      <c r="AB461" s="52">
        <v>0</v>
      </c>
      <c r="AC461" s="51">
        <v>44070</v>
      </c>
      <c r="AD461" s="51">
        <v>44070</v>
      </c>
      <c r="AE461" s="50" t="s">
        <v>670</v>
      </c>
    </row>
    <row r="462" spans="1:31" ht="17.25" customHeight="1">
      <c r="A462" s="57" t="str">
        <f t="shared" si="15"/>
        <v>SERVIÇO DE LIMPEZA E HIGIENIZAÇÃO</v>
      </c>
      <c r="B462" s="69" t="str">
        <f>VLOOKUP(A462,'De Para'!$C$3:$D$195,2,0)</f>
        <v>FORNECEDORES</v>
      </c>
      <c r="C462" s="83">
        <f t="shared" si="14"/>
        <v>8</v>
      </c>
      <c r="D462" s="50" t="s">
        <v>258</v>
      </c>
      <c r="E462" s="50" t="s">
        <v>410</v>
      </c>
      <c r="F462" s="51">
        <v>44070</v>
      </c>
      <c r="G462" s="50" t="s">
        <v>278</v>
      </c>
      <c r="H462" s="52">
        <v>100</v>
      </c>
      <c r="I462" s="50" t="s">
        <v>675</v>
      </c>
      <c r="J462" s="50" t="s">
        <v>409</v>
      </c>
      <c r="K462" s="50" t="s">
        <v>410</v>
      </c>
      <c r="L462" s="50" t="s">
        <v>318</v>
      </c>
      <c r="M462" s="52">
        <v>160657</v>
      </c>
      <c r="N462" s="50" t="s">
        <v>319</v>
      </c>
      <c r="O462" s="50" t="s">
        <v>320</v>
      </c>
      <c r="P462" s="55">
        <v>-23725.98</v>
      </c>
      <c r="Q462" s="52">
        <v>8</v>
      </c>
      <c r="R462" s="50" t="s">
        <v>1288</v>
      </c>
      <c r="S462" s="52">
        <v>2020</v>
      </c>
      <c r="T462" s="50" t="s">
        <v>1289</v>
      </c>
      <c r="U462" s="50" t="s">
        <v>263</v>
      </c>
      <c r="V462" s="50" t="s">
        <v>288</v>
      </c>
      <c r="W462" s="50" t="s">
        <v>289</v>
      </c>
      <c r="X462" s="52">
        <v>1</v>
      </c>
      <c r="Y462" s="52">
        <v>131222</v>
      </c>
      <c r="Z462" s="50" t="s">
        <v>266</v>
      </c>
      <c r="AA462" s="52">
        <v>1</v>
      </c>
      <c r="AB462" s="52">
        <v>0</v>
      </c>
      <c r="AC462" s="51">
        <v>44070</v>
      </c>
      <c r="AD462" s="51">
        <v>44070</v>
      </c>
      <c r="AE462" s="50" t="s">
        <v>670</v>
      </c>
    </row>
    <row r="463" spans="1:31" ht="17.25" customHeight="1">
      <c r="A463" s="57" t="str">
        <f t="shared" si="15"/>
        <v>SERVIÇO DE SEGURANÇA PATRIMONIAL</v>
      </c>
      <c r="B463" s="69" t="str">
        <f>VLOOKUP(A463,'De Para'!$C$3:$D$195,2,0)</f>
        <v>FORNECEDORES</v>
      </c>
      <c r="C463" s="83">
        <f t="shared" si="14"/>
        <v>8</v>
      </c>
      <c r="D463" s="50" t="s">
        <v>258</v>
      </c>
      <c r="E463" s="50" t="s">
        <v>410</v>
      </c>
      <c r="F463" s="51">
        <v>44070</v>
      </c>
      <c r="G463" s="50" t="s">
        <v>278</v>
      </c>
      <c r="H463" s="52">
        <v>100</v>
      </c>
      <c r="I463" s="50" t="s">
        <v>675</v>
      </c>
      <c r="J463" s="50" t="s">
        <v>409</v>
      </c>
      <c r="K463" s="50" t="s">
        <v>410</v>
      </c>
      <c r="L463" s="50" t="s">
        <v>394</v>
      </c>
      <c r="M463" s="52">
        <v>160658</v>
      </c>
      <c r="N463" s="50" t="s">
        <v>395</v>
      </c>
      <c r="O463" s="50" t="s">
        <v>1290</v>
      </c>
      <c r="P463" s="55">
        <v>-25586.36</v>
      </c>
      <c r="Q463" s="52">
        <v>8</v>
      </c>
      <c r="R463" s="50" t="s">
        <v>1291</v>
      </c>
      <c r="S463" s="52">
        <v>2020</v>
      </c>
      <c r="T463" s="50" t="s">
        <v>1292</v>
      </c>
      <c r="U463" s="50" t="s">
        <v>263</v>
      </c>
      <c r="V463" s="50" t="s">
        <v>288</v>
      </c>
      <c r="W463" s="50" t="s">
        <v>289</v>
      </c>
      <c r="X463" s="52">
        <v>1</v>
      </c>
      <c r="Y463" s="52">
        <v>131934</v>
      </c>
      <c r="Z463" s="50" t="s">
        <v>266</v>
      </c>
      <c r="AA463" s="52">
        <v>1</v>
      </c>
      <c r="AB463" s="52">
        <v>0</v>
      </c>
      <c r="AC463" s="51">
        <v>44070</v>
      </c>
      <c r="AD463" s="51">
        <v>44070</v>
      </c>
      <c r="AE463" s="50" t="s">
        <v>670</v>
      </c>
    </row>
    <row r="464" spans="1:31" ht="17.25" customHeight="1">
      <c r="A464" s="57" t="str">
        <f t="shared" si="15"/>
        <v>MEDICAMENTOS C/ RESTRICAO</v>
      </c>
      <c r="B464" s="69" t="str">
        <f>VLOOKUP(A464,'De Para'!$C$3:$D$195,2,0)</f>
        <v>FORNECEDORES</v>
      </c>
      <c r="C464" s="83">
        <f t="shared" si="14"/>
        <v>8</v>
      </c>
      <c r="D464" s="50" t="s">
        <v>258</v>
      </c>
      <c r="E464" s="50" t="s">
        <v>410</v>
      </c>
      <c r="F464" s="51">
        <v>44070</v>
      </c>
      <c r="G464" s="50" t="s">
        <v>278</v>
      </c>
      <c r="H464" s="52">
        <v>100</v>
      </c>
      <c r="I464" s="50" t="s">
        <v>675</v>
      </c>
      <c r="J464" s="50" t="s">
        <v>409</v>
      </c>
      <c r="K464" s="50" t="s">
        <v>410</v>
      </c>
      <c r="L464" s="50" t="s">
        <v>341</v>
      </c>
      <c r="M464" s="52">
        <v>160681</v>
      </c>
      <c r="N464" s="50" t="s">
        <v>342</v>
      </c>
      <c r="O464" s="50" t="s">
        <v>343</v>
      </c>
      <c r="P464" s="55">
        <v>-4085.88</v>
      </c>
      <c r="Q464" s="52">
        <v>8</v>
      </c>
      <c r="R464" s="50" t="s">
        <v>1293</v>
      </c>
      <c r="S464" s="52">
        <v>2020</v>
      </c>
      <c r="T464" s="50" t="s">
        <v>1294</v>
      </c>
      <c r="U464" s="50" t="s">
        <v>263</v>
      </c>
      <c r="V464" s="50" t="s">
        <v>303</v>
      </c>
      <c r="W464" s="50" t="s">
        <v>344</v>
      </c>
      <c r="X464" s="52">
        <v>1</v>
      </c>
      <c r="Y464" s="52">
        <v>131633</v>
      </c>
      <c r="Z464" s="50" t="s">
        <v>266</v>
      </c>
      <c r="AA464" s="52">
        <v>1</v>
      </c>
      <c r="AB464" s="52">
        <v>0</v>
      </c>
      <c r="AC464" s="51">
        <v>44070</v>
      </c>
      <c r="AD464" s="51">
        <v>44070</v>
      </c>
      <c r="AE464" s="50" t="s">
        <v>670</v>
      </c>
    </row>
    <row r="465" spans="1:31" ht="17.25" customHeight="1">
      <c r="A465" s="57" t="str">
        <f t="shared" si="15"/>
        <v>TAXAS E EMOLUMENTOS</v>
      </c>
      <c r="B465" s="69" t="str">
        <f>VLOOKUP(A465,'De Para'!$C$3:$D$195,2,0)</f>
        <v>OUTRAS DESPESAS</v>
      </c>
      <c r="C465" s="83">
        <f t="shared" si="14"/>
        <v>8</v>
      </c>
      <c r="D465" s="50" t="s">
        <v>258</v>
      </c>
      <c r="E465" s="50" t="s">
        <v>410</v>
      </c>
      <c r="F465" s="51">
        <v>44071</v>
      </c>
      <c r="G465" s="50" t="s">
        <v>278</v>
      </c>
      <c r="H465" s="52">
        <v>0.5</v>
      </c>
      <c r="I465" s="50" t="s">
        <v>675</v>
      </c>
      <c r="J465" s="50" t="s">
        <v>409</v>
      </c>
      <c r="K465" s="50" t="s">
        <v>410</v>
      </c>
      <c r="L465" s="50" t="s">
        <v>568</v>
      </c>
      <c r="M465" s="52">
        <v>160863</v>
      </c>
      <c r="N465" s="50" t="s">
        <v>569</v>
      </c>
      <c r="O465" s="50" t="s">
        <v>579</v>
      </c>
      <c r="P465" s="55">
        <v>-2.17</v>
      </c>
      <c r="Q465" s="52">
        <v>8</v>
      </c>
      <c r="R465" s="50" t="s">
        <v>1295</v>
      </c>
      <c r="S465" s="52">
        <v>2020</v>
      </c>
      <c r="T465" s="50" t="s">
        <v>1296</v>
      </c>
      <c r="U465" s="50" t="s">
        <v>263</v>
      </c>
      <c r="V465" s="50" t="s">
        <v>355</v>
      </c>
      <c r="W465" s="50" t="s">
        <v>408</v>
      </c>
      <c r="X465" s="52">
        <v>1</v>
      </c>
      <c r="Y465" s="52">
        <v>132491</v>
      </c>
      <c r="Z465" s="50" t="s">
        <v>266</v>
      </c>
      <c r="AA465" s="52">
        <v>1</v>
      </c>
      <c r="AB465" s="52">
        <v>0</v>
      </c>
      <c r="AC465" s="51">
        <v>44071</v>
      </c>
      <c r="AD465" s="51">
        <v>44072</v>
      </c>
      <c r="AE465" s="50" t="s">
        <v>670</v>
      </c>
    </row>
    <row r="466" spans="1:31" ht="17.25" customHeight="1">
      <c r="A466" s="57" t="str">
        <f t="shared" si="15"/>
        <v>EMPRÉSTIMOS / DEVOLUÇÃO ENTRE CONTAS</v>
      </c>
      <c r="B466" s="69" t="str">
        <f>VLOOKUP(A466,'De Para'!$C$3:$D$195,2,0)</f>
        <v>FOLHA E ENCARGOS</v>
      </c>
      <c r="C466" s="83">
        <f t="shared" si="14"/>
        <v>8</v>
      </c>
      <c r="D466" s="50" t="s">
        <v>258</v>
      </c>
      <c r="E466" s="50" t="s">
        <v>410</v>
      </c>
      <c r="F466" s="51">
        <v>44071</v>
      </c>
      <c r="G466" s="50" t="s">
        <v>278</v>
      </c>
      <c r="H466" s="52">
        <v>99.5</v>
      </c>
      <c r="I466" s="50" t="s">
        <v>675</v>
      </c>
      <c r="J466" s="50" t="s">
        <v>409</v>
      </c>
      <c r="K466" s="50" t="s">
        <v>410</v>
      </c>
      <c r="L466" s="50" t="s">
        <v>361</v>
      </c>
      <c r="M466" s="52">
        <v>160863</v>
      </c>
      <c r="N466" s="50" t="s">
        <v>362</v>
      </c>
      <c r="O466" s="50" t="s">
        <v>579</v>
      </c>
      <c r="P466" s="55">
        <v>-434.72</v>
      </c>
      <c r="Q466" s="52">
        <v>8</v>
      </c>
      <c r="R466" s="50" t="s">
        <v>1295</v>
      </c>
      <c r="S466" s="52">
        <v>2020</v>
      </c>
      <c r="T466" s="50" t="s">
        <v>1296</v>
      </c>
      <c r="U466" s="50" t="s">
        <v>263</v>
      </c>
      <c r="V466" s="50" t="s">
        <v>264</v>
      </c>
      <c r="W466" s="50" t="s">
        <v>363</v>
      </c>
      <c r="X466" s="52">
        <v>1</v>
      </c>
      <c r="Y466" s="52">
        <v>132491</v>
      </c>
      <c r="Z466" s="50" t="s">
        <v>266</v>
      </c>
      <c r="AA466" s="52">
        <v>1</v>
      </c>
      <c r="AB466" s="52">
        <v>0</v>
      </c>
      <c r="AC466" s="51">
        <v>44071</v>
      </c>
      <c r="AD466" s="51">
        <v>44072</v>
      </c>
      <c r="AE466" s="50" t="s">
        <v>670</v>
      </c>
    </row>
    <row r="467" spans="1:31" ht="17.25" customHeight="1">
      <c r="A467" s="57" t="str">
        <f t="shared" si="15"/>
        <v>ESTACIONAMENTOS E PEDÁGIOS</v>
      </c>
      <c r="B467" s="69" t="str">
        <f>VLOOKUP(A467,'De Para'!$C$3:$D$195,2,0)</f>
        <v>FORNECEDORES</v>
      </c>
      <c r="C467" s="83">
        <f t="shared" si="14"/>
        <v>8</v>
      </c>
      <c r="D467" s="50" t="s">
        <v>258</v>
      </c>
      <c r="E467" s="50" t="s">
        <v>410</v>
      </c>
      <c r="F467" s="51">
        <v>44071</v>
      </c>
      <c r="G467" s="50" t="s">
        <v>278</v>
      </c>
      <c r="H467" s="52">
        <v>3.31</v>
      </c>
      <c r="I467" s="84" t="s">
        <v>1203</v>
      </c>
      <c r="J467" s="50" t="s">
        <v>409</v>
      </c>
      <c r="K467" s="50" t="s">
        <v>410</v>
      </c>
      <c r="L467" s="50" t="s">
        <v>877</v>
      </c>
      <c r="M467" s="52">
        <v>160864</v>
      </c>
      <c r="N467" s="50" t="s">
        <v>878</v>
      </c>
      <c r="O467" s="50" t="s">
        <v>579</v>
      </c>
      <c r="P467" s="55">
        <v>-14.4</v>
      </c>
      <c r="Q467" s="52">
        <v>8</v>
      </c>
      <c r="R467" s="50" t="s">
        <v>1297</v>
      </c>
      <c r="S467" s="52">
        <v>2020</v>
      </c>
      <c r="T467" s="50" t="s">
        <v>1298</v>
      </c>
      <c r="U467" s="50" t="s">
        <v>263</v>
      </c>
      <c r="V467" s="50" t="s">
        <v>355</v>
      </c>
      <c r="W467" s="50" t="s">
        <v>563</v>
      </c>
      <c r="X467" s="52">
        <v>1</v>
      </c>
      <c r="Y467" s="52">
        <v>132014</v>
      </c>
      <c r="Z467" s="50" t="s">
        <v>266</v>
      </c>
      <c r="AA467" s="52">
        <v>1</v>
      </c>
      <c r="AB467" s="52">
        <v>0</v>
      </c>
      <c r="AC467" s="51">
        <v>44071</v>
      </c>
      <c r="AD467" s="51">
        <v>44072</v>
      </c>
      <c r="AE467" s="50" t="s">
        <v>673</v>
      </c>
    </row>
    <row r="468" spans="1:31" ht="17.25" customHeight="1">
      <c r="A468" s="57" t="str">
        <f t="shared" si="15"/>
        <v>CORREIOS E TELÉGRAFOS</v>
      </c>
      <c r="B468" s="69" t="str">
        <f>VLOOKUP(A468,'De Para'!$C$3:$D$195,2,0)</f>
        <v>FORNECEDORES</v>
      </c>
      <c r="C468" s="83">
        <f t="shared" si="14"/>
        <v>8</v>
      </c>
      <c r="D468" s="50" t="s">
        <v>258</v>
      </c>
      <c r="E468" s="50" t="s">
        <v>410</v>
      </c>
      <c r="F468" s="51">
        <v>44071</v>
      </c>
      <c r="G468" s="50" t="s">
        <v>278</v>
      </c>
      <c r="H468" s="52">
        <v>22.54</v>
      </c>
      <c r="I468" s="84" t="s">
        <v>1203</v>
      </c>
      <c r="J468" s="50" t="s">
        <v>409</v>
      </c>
      <c r="K468" s="50" t="s">
        <v>410</v>
      </c>
      <c r="L468" s="50" t="s">
        <v>651</v>
      </c>
      <c r="M468" s="52">
        <v>160864</v>
      </c>
      <c r="N468" s="50" t="s">
        <v>652</v>
      </c>
      <c r="O468" s="50" t="s">
        <v>579</v>
      </c>
      <c r="P468" s="55">
        <v>-98</v>
      </c>
      <c r="Q468" s="52">
        <v>8</v>
      </c>
      <c r="R468" s="50" t="s">
        <v>1297</v>
      </c>
      <c r="S468" s="52">
        <v>2020</v>
      </c>
      <c r="T468" s="50" t="s">
        <v>1298</v>
      </c>
      <c r="U468" s="50" t="s">
        <v>263</v>
      </c>
      <c r="V468" s="50" t="s">
        <v>355</v>
      </c>
      <c r="W468" s="50" t="s">
        <v>408</v>
      </c>
      <c r="X468" s="52">
        <v>1</v>
      </c>
      <c r="Y468" s="52">
        <v>132014</v>
      </c>
      <c r="Z468" s="50" t="s">
        <v>266</v>
      </c>
      <c r="AA468" s="52">
        <v>1</v>
      </c>
      <c r="AB468" s="52">
        <v>0</v>
      </c>
      <c r="AC468" s="51">
        <v>44071</v>
      </c>
      <c r="AD468" s="51">
        <v>44072</v>
      </c>
      <c r="AE468" s="50" t="s">
        <v>673</v>
      </c>
    </row>
    <row r="469" spans="1:31" ht="17.25" customHeight="1">
      <c r="A469" s="57" t="str">
        <f t="shared" si="15"/>
        <v>DESP.MATERIAIS DE EXPEDIENTE</v>
      </c>
      <c r="B469" s="69" t="str">
        <f>VLOOKUP(A469,'De Para'!$C$3:$D$195,2,0)</f>
        <v>FORNECEDORES</v>
      </c>
      <c r="C469" s="83">
        <f t="shared" si="14"/>
        <v>8</v>
      </c>
      <c r="D469" s="50" t="s">
        <v>258</v>
      </c>
      <c r="E469" s="50" t="s">
        <v>410</v>
      </c>
      <c r="F469" s="51">
        <v>44071</v>
      </c>
      <c r="G469" s="50" t="s">
        <v>278</v>
      </c>
      <c r="H469" s="52">
        <v>13.8</v>
      </c>
      <c r="I469" s="84" t="s">
        <v>1203</v>
      </c>
      <c r="J469" s="50" t="s">
        <v>409</v>
      </c>
      <c r="K469" s="50" t="s">
        <v>410</v>
      </c>
      <c r="L469" s="50" t="s">
        <v>879</v>
      </c>
      <c r="M469" s="52">
        <v>160864</v>
      </c>
      <c r="N469" s="50" t="s">
        <v>880</v>
      </c>
      <c r="O469" s="50" t="s">
        <v>579</v>
      </c>
      <c r="P469" s="55">
        <v>-60</v>
      </c>
      <c r="Q469" s="52">
        <v>8</v>
      </c>
      <c r="R469" s="50" t="s">
        <v>1297</v>
      </c>
      <c r="S469" s="52">
        <v>2020</v>
      </c>
      <c r="T469" s="50" t="s">
        <v>1298</v>
      </c>
      <c r="U469" s="50" t="s">
        <v>263</v>
      </c>
      <c r="V469" s="50" t="s">
        <v>355</v>
      </c>
      <c r="W469" s="50" t="s">
        <v>408</v>
      </c>
      <c r="X469" s="52">
        <v>1</v>
      </c>
      <c r="Y469" s="52">
        <v>132014</v>
      </c>
      <c r="Z469" s="50" t="s">
        <v>266</v>
      </c>
      <c r="AA469" s="52">
        <v>1</v>
      </c>
      <c r="AB469" s="52">
        <v>0</v>
      </c>
      <c r="AC469" s="51">
        <v>44071</v>
      </c>
      <c r="AD469" s="51">
        <v>44072</v>
      </c>
      <c r="AE469" s="50" t="s">
        <v>673</v>
      </c>
    </row>
    <row r="470" spans="1:31" ht="17.25" customHeight="1">
      <c r="A470" s="57" t="str">
        <f t="shared" si="15"/>
        <v>PUBLICAÇÕES</v>
      </c>
      <c r="B470" s="69" t="str">
        <f>VLOOKUP(A470,'De Para'!$C$3:$D$195,2,0)</f>
        <v>FORNECEDORES</v>
      </c>
      <c r="C470" s="83">
        <f t="shared" si="14"/>
        <v>8</v>
      </c>
      <c r="D470" s="50" t="s">
        <v>258</v>
      </c>
      <c r="E470" s="50" t="s">
        <v>410</v>
      </c>
      <c r="F470" s="51">
        <v>44071</v>
      </c>
      <c r="G470" s="50" t="s">
        <v>278</v>
      </c>
      <c r="H470" s="52">
        <v>11.5</v>
      </c>
      <c r="I470" s="84" t="s">
        <v>1203</v>
      </c>
      <c r="J470" s="50" t="s">
        <v>409</v>
      </c>
      <c r="K470" s="50" t="s">
        <v>410</v>
      </c>
      <c r="L470" s="50" t="s">
        <v>479</v>
      </c>
      <c r="M470" s="52">
        <v>160864</v>
      </c>
      <c r="N470" s="50" t="s">
        <v>480</v>
      </c>
      <c r="O470" s="53" t="s">
        <v>579</v>
      </c>
      <c r="P470" s="55">
        <v>-50</v>
      </c>
      <c r="Q470" s="52">
        <v>8</v>
      </c>
      <c r="R470" s="50" t="s">
        <v>1297</v>
      </c>
      <c r="S470" s="52">
        <v>2020</v>
      </c>
      <c r="T470" s="50" t="s">
        <v>1298</v>
      </c>
      <c r="U470" s="50" t="s">
        <v>263</v>
      </c>
      <c r="V470" s="50" t="s">
        <v>355</v>
      </c>
      <c r="W470" s="50" t="s">
        <v>481</v>
      </c>
      <c r="X470" s="52">
        <v>1</v>
      </c>
      <c r="Y470" s="52">
        <v>132014</v>
      </c>
      <c r="Z470" s="50" t="s">
        <v>266</v>
      </c>
      <c r="AA470" s="52">
        <v>1</v>
      </c>
      <c r="AB470" s="52">
        <v>0</v>
      </c>
      <c r="AC470" s="51">
        <v>44071</v>
      </c>
      <c r="AD470" s="51">
        <v>44072</v>
      </c>
      <c r="AE470" s="50" t="s">
        <v>673</v>
      </c>
    </row>
    <row r="471" spans="1:31" ht="17.25" customHeight="1">
      <c r="A471" s="57" t="str">
        <f t="shared" si="15"/>
        <v>COMBUSTÍVEIS E LUBRIFICANTES</v>
      </c>
      <c r="B471" s="69" t="str">
        <f>VLOOKUP(A471,'De Para'!$C$3:$D$195,2,0)</f>
        <v>FORNECEDORES</v>
      </c>
      <c r="C471" s="83">
        <f t="shared" si="14"/>
        <v>8</v>
      </c>
      <c r="D471" s="50" t="s">
        <v>258</v>
      </c>
      <c r="E471" s="50" t="s">
        <v>410</v>
      </c>
      <c r="F471" s="51">
        <v>44071</v>
      </c>
      <c r="G471" s="50" t="s">
        <v>278</v>
      </c>
      <c r="H471" s="52">
        <v>48.85</v>
      </c>
      <c r="I471" s="84" t="s">
        <v>1203</v>
      </c>
      <c r="J471" s="50" t="s">
        <v>409</v>
      </c>
      <c r="K471" s="50" t="s">
        <v>410</v>
      </c>
      <c r="L471" s="50" t="s">
        <v>564</v>
      </c>
      <c r="M471" s="52">
        <v>160864</v>
      </c>
      <c r="N471" s="50" t="s">
        <v>565</v>
      </c>
      <c r="O471" s="50" t="s">
        <v>579</v>
      </c>
      <c r="P471" s="55">
        <v>-212.32</v>
      </c>
      <c r="Q471" s="52">
        <v>8</v>
      </c>
      <c r="R471" s="50" t="s">
        <v>1297</v>
      </c>
      <c r="S471" s="52">
        <v>2020</v>
      </c>
      <c r="T471" s="50" t="s">
        <v>1298</v>
      </c>
      <c r="U471" s="50" t="s">
        <v>263</v>
      </c>
      <c r="V471" s="50" t="s">
        <v>355</v>
      </c>
      <c r="W471" s="50" t="s">
        <v>563</v>
      </c>
      <c r="X471" s="52">
        <v>1</v>
      </c>
      <c r="Y471" s="52">
        <v>132014</v>
      </c>
      <c r="Z471" s="50" t="s">
        <v>266</v>
      </c>
      <c r="AA471" s="52">
        <v>1</v>
      </c>
      <c r="AB471" s="52">
        <v>0</v>
      </c>
      <c r="AC471" s="51">
        <v>44071</v>
      </c>
      <c r="AD471" s="51">
        <v>44072</v>
      </c>
      <c r="AE471" s="50" t="s">
        <v>673</v>
      </c>
    </row>
    <row r="472" spans="1:31" ht="17.25" customHeight="1">
      <c r="A472" s="57" t="str">
        <f t="shared" si="15"/>
        <v>TAXAS E EMOLUMENTOS</v>
      </c>
      <c r="B472" s="69" t="str">
        <f>VLOOKUP(A472,'De Para'!$C$3:$D$195,2,0)</f>
        <v>OUTRAS DESPESAS</v>
      </c>
      <c r="C472" s="83">
        <f t="shared" si="14"/>
        <v>8</v>
      </c>
      <c r="D472" s="50" t="s">
        <v>258</v>
      </c>
      <c r="E472" s="50" t="s">
        <v>410</v>
      </c>
      <c r="F472" s="51">
        <v>44071</v>
      </c>
      <c r="G472" s="50" t="s">
        <v>278</v>
      </c>
      <c r="H472" s="52">
        <v>100</v>
      </c>
      <c r="I472" s="50" t="s">
        <v>675</v>
      </c>
      <c r="J472" s="50" t="s">
        <v>409</v>
      </c>
      <c r="K472" s="50" t="s">
        <v>410</v>
      </c>
      <c r="L472" s="50" t="s">
        <v>568</v>
      </c>
      <c r="M472" s="52">
        <v>160998</v>
      </c>
      <c r="N472" s="50" t="s">
        <v>569</v>
      </c>
      <c r="O472" s="50" t="s">
        <v>754</v>
      </c>
      <c r="P472" s="55">
        <v>-2067.31</v>
      </c>
      <c r="Q472" s="52">
        <v>8</v>
      </c>
      <c r="R472" s="50" t="s">
        <v>1299</v>
      </c>
      <c r="S472" s="52">
        <v>2020</v>
      </c>
      <c r="T472" s="50" t="s">
        <v>1300</v>
      </c>
      <c r="U472" s="50" t="s">
        <v>263</v>
      </c>
      <c r="V472" s="50" t="s">
        <v>355</v>
      </c>
      <c r="W472" s="50" t="s">
        <v>408</v>
      </c>
      <c r="X472" s="52">
        <v>1</v>
      </c>
      <c r="Y472" s="52">
        <v>132412</v>
      </c>
      <c r="Z472" s="50" t="s">
        <v>266</v>
      </c>
      <c r="AA472" s="52">
        <v>1</v>
      </c>
      <c r="AB472" s="52">
        <v>0</v>
      </c>
      <c r="AC472" s="51">
        <v>44071</v>
      </c>
      <c r="AD472" s="51">
        <v>44072</v>
      </c>
      <c r="AE472" s="50" t="s">
        <v>670</v>
      </c>
    </row>
    <row r="473" spans="1:31" ht="17.25" customHeight="1">
      <c r="A473" s="57" t="str">
        <f t="shared" si="15"/>
        <v>RENDIMENTO SOBRE APLICAÇÃO FINANCEIRA</v>
      </c>
      <c r="B473" s="69" t="str">
        <f>VLOOKUP(A473,'De Para'!$C$3:$D$195,2,0)</f>
        <v>JUROS POR APLICAÇÕES</v>
      </c>
      <c r="C473" s="83">
        <f t="shared" si="14"/>
        <v>8</v>
      </c>
      <c r="D473" s="50" t="s">
        <v>258</v>
      </c>
      <c r="E473" s="50" t="s">
        <v>410</v>
      </c>
      <c r="F473" s="51">
        <v>44071</v>
      </c>
      <c r="G473" s="50" t="s">
        <v>621</v>
      </c>
      <c r="H473" s="52">
        <v>100</v>
      </c>
      <c r="I473" s="50" t="s">
        <v>675</v>
      </c>
      <c r="J473" s="50" t="s">
        <v>409</v>
      </c>
      <c r="K473" s="50" t="s">
        <v>410</v>
      </c>
      <c r="L473" s="50" t="s">
        <v>497</v>
      </c>
      <c r="M473" s="52">
        <v>160999</v>
      </c>
      <c r="N473" s="50" t="s">
        <v>498</v>
      </c>
      <c r="O473" s="50"/>
      <c r="P473" s="55">
        <v>1.08</v>
      </c>
      <c r="Q473" s="52">
        <v>8</v>
      </c>
      <c r="R473" s="50" t="s">
        <v>620</v>
      </c>
      <c r="S473" s="52">
        <v>2020</v>
      </c>
      <c r="T473" s="50" t="s">
        <v>623</v>
      </c>
      <c r="U473" s="50" t="s">
        <v>263</v>
      </c>
      <c r="V473" s="50" t="s">
        <v>276</v>
      </c>
      <c r="W473" s="50" t="s">
        <v>500</v>
      </c>
      <c r="X473" s="52">
        <v>1</v>
      </c>
      <c r="Y473" s="52"/>
      <c r="Z473" s="50" t="s">
        <v>266</v>
      </c>
      <c r="AA473" s="52">
        <v>1</v>
      </c>
      <c r="AB473" s="52">
        <v>1</v>
      </c>
      <c r="AC473" s="51">
        <v>44071</v>
      </c>
      <c r="AD473" s="51">
        <v>44072</v>
      </c>
      <c r="AE473" s="50" t="s">
        <v>670</v>
      </c>
    </row>
    <row r="474" spans="1:31" ht="17.25" customHeight="1">
      <c r="A474" s="57" t="str">
        <f t="shared" si="15"/>
        <v>APLICAÇÃO / RESGATE DE APLICAÇÃO</v>
      </c>
      <c r="B474" s="69" t="str">
        <f>VLOOKUP(A474,'De Para'!$C$3:$D$195,2,0)</f>
        <v>RECEBÍVEIS NAO CORRENTES</v>
      </c>
      <c r="C474" s="83">
        <f t="shared" si="14"/>
        <v>8</v>
      </c>
      <c r="D474" s="50" t="s">
        <v>258</v>
      </c>
      <c r="E474" s="50" t="s">
        <v>410</v>
      </c>
      <c r="F474" s="51">
        <v>44071</v>
      </c>
      <c r="G474" s="50" t="s">
        <v>259</v>
      </c>
      <c r="H474" s="52">
        <v>100</v>
      </c>
      <c r="I474" s="50" t="s">
        <v>690</v>
      </c>
      <c r="J474" s="50" t="s">
        <v>409</v>
      </c>
      <c r="K474" s="50" t="s">
        <v>410</v>
      </c>
      <c r="L474" s="50" t="s">
        <v>260</v>
      </c>
      <c r="M474" s="52">
        <v>161000</v>
      </c>
      <c r="N474" s="50" t="s">
        <v>261</v>
      </c>
      <c r="O474" s="50"/>
      <c r="P474" s="55">
        <v>-2503.12</v>
      </c>
      <c r="Q474" s="52">
        <v>8</v>
      </c>
      <c r="R474" s="50" t="s">
        <v>262</v>
      </c>
      <c r="S474" s="52">
        <v>2020</v>
      </c>
      <c r="T474" s="50" t="s">
        <v>271</v>
      </c>
      <c r="U474" s="50" t="s">
        <v>263</v>
      </c>
      <c r="V474" s="50" t="s">
        <v>264</v>
      </c>
      <c r="W474" s="50" t="s">
        <v>265</v>
      </c>
      <c r="X474" s="52">
        <v>1</v>
      </c>
      <c r="Y474" s="52"/>
      <c r="Z474" s="50" t="s">
        <v>266</v>
      </c>
      <c r="AA474" s="52">
        <v>1</v>
      </c>
      <c r="AB474" s="52">
        <v>1</v>
      </c>
      <c r="AC474" s="51">
        <v>44071</v>
      </c>
      <c r="AD474" s="51">
        <v>44072</v>
      </c>
      <c r="AE474" s="50" t="s">
        <v>671</v>
      </c>
    </row>
    <row r="475" spans="1:31" ht="17.25" customHeight="1">
      <c r="A475" s="57" t="str">
        <f t="shared" si="15"/>
        <v>APLICAÇÃO / RESGATE DE APLICAÇÃO</v>
      </c>
      <c r="B475" s="69" t="str">
        <f>VLOOKUP(A475,'De Para'!$C$3:$D$195,2,0)</f>
        <v>RECEBÍVEIS NAO CORRENTES</v>
      </c>
      <c r="C475" s="83">
        <f t="shared" si="14"/>
        <v>8</v>
      </c>
      <c r="D475" s="50" t="s">
        <v>258</v>
      </c>
      <c r="E475" s="50" t="s">
        <v>410</v>
      </c>
      <c r="F475" s="51">
        <v>44071</v>
      </c>
      <c r="G475" s="50" t="s">
        <v>624</v>
      </c>
      <c r="H475" s="52">
        <v>100</v>
      </c>
      <c r="I475" s="50" t="s">
        <v>675</v>
      </c>
      <c r="J475" s="50" t="s">
        <v>409</v>
      </c>
      <c r="K475" s="50" t="s">
        <v>410</v>
      </c>
      <c r="L475" s="50" t="s">
        <v>260</v>
      </c>
      <c r="M475" s="52">
        <v>161001</v>
      </c>
      <c r="N475" s="50" t="s">
        <v>261</v>
      </c>
      <c r="O475" s="50"/>
      <c r="P475" s="55">
        <v>2503.12</v>
      </c>
      <c r="Q475" s="52">
        <v>8</v>
      </c>
      <c r="R475" s="50" t="s">
        <v>262</v>
      </c>
      <c r="S475" s="52">
        <v>2020</v>
      </c>
      <c r="T475" s="50" t="s">
        <v>271</v>
      </c>
      <c r="U475" s="50" t="s">
        <v>263</v>
      </c>
      <c r="V475" s="50" t="s">
        <v>264</v>
      </c>
      <c r="W475" s="50" t="s">
        <v>265</v>
      </c>
      <c r="X475" s="52">
        <v>1</v>
      </c>
      <c r="Y475" s="52"/>
      <c r="Z475" s="50" t="s">
        <v>266</v>
      </c>
      <c r="AA475" s="52">
        <v>1</v>
      </c>
      <c r="AB475" s="52">
        <v>0</v>
      </c>
      <c r="AC475" s="51">
        <v>44071</v>
      </c>
      <c r="AD475" s="51">
        <v>44072</v>
      </c>
      <c r="AE475" s="50" t="s">
        <v>670</v>
      </c>
    </row>
    <row r="476" spans="1:31" ht="17.25" customHeight="1">
      <c r="A476" s="57" t="str">
        <f t="shared" si="15"/>
        <v>APLICAÇÃO / RESGATE DE APLICAÇÃO</v>
      </c>
      <c r="B476" s="69" t="str">
        <f>VLOOKUP(A476,'De Para'!$C$3:$D$195,2,0)</f>
        <v>RECEBÍVEIS NAO CORRENTES</v>
      </c>
      <c r="C476" s="83">
        <f t="shared" si="14"/>
        <v>8</v>
      </c>
      <c r="D476" s="50" t="s">
        <v>258</v>
      </c>
      <c r="E476" s="50" t="s">
        <v>410</v>
      </c>
      <c r="F476" s="51">
        <v>44070</v>
      </c>
      <c r="G476" s="50" t="s">
        <v>259</v>
      </c>
      <c r="H476" s="52">
        <v>100</v>
      </c>
      <c r="I476" s="50" t="s">
        <v>690</v>
      </c>
      <c r="J476" s="50" t="s">
        <v>409</v>
      </c>
      <c r="K476" s="50" t="s">
        <v>410</v>
      </c>
      <c r="L476" s="50" t="s">
        <v>260</v>
      </c>
      <c r="M476" s="52">
        <v>161051</v>
      </c>
      <c r="N476" s="50" t="s">
        <v>261</v>
      </c>
      <c r="O476" s="50"/>
      <c r="P476" s="55">
        <v>-304770.90000000002</v>
      </c>
      <c r="Q476" s="52">
        <v>8</v>
      </c>
      <c r="R476" s="50" t="s">
        <v>262</v>
      </c>
      <c r="S476" s="52">
        <v>2020</v>
      </c>
      <c r="T476" s="50" t="s">
        <v>271</v>
      </c>
      <c r="U476" s="50" t="s">
        <v>263</v>
      </c>
      <c r="V476" s="50" t="s">
        <v>264</v>
      </c>
      <c r="W476" s="50" t="s">
        <v>265</v>
      </c>
      <c r="X476" s="52">
        <v>1</v>
      </c>
      <c r="Y476" s="52"/>
      <c r="Z476" s="50" t="s">
        <v>266</v>
      </c>
      <c r="AA476" s="52">
        <v>1</v>
      </c>
      <c r="AB476" s="52">
        <v>1</v>
      </c>
      <c r="AC476" s="51">
        <v>44070</v>
      </c>
      <c r="AD476" s="51">
        <v>44073</v>
      </c>
      <c r="AE476" s="50" t="s">
        <v>671</v>
      </c>
    </row>
    <row r="477" spans="1:31" ht="17.25" customHeight="1">
      <c r="A477" s="57" t="str">
        <f t="shared" si="15"/>
        <v>APLICAÇÃO / RESGATE DE APLICAÇÃO</v>
      </c>
      <c r="B477" s="69" t="str">
        <f>VLOOKUP(A477,'De Para'!$C$3:$D$195,2,0)</f>
        <v>RECEBÍVEIS NAO CORRENTES</v>
      </c>
      <c r="C477" s="83">
        <f t="shared" si="14"/>
        <v>8</v>
      </c>
      <c r="D477" s="50" t="s">
        <v>258</v>
      </c>
      <c r="E477" s="50" t="s">
        <v>410</v>
      </c>
      <c r="F477" s="51">
        <v>44070</v>
      </c>
      <c r="G477" s="50" t="s">
        <v>624</v>
      </c>
      <c r="H477" s="52">
        <v>100</v>
      </c>
      <c r="I477" s="50" t="s">
        <v>675</v>
      </c>
      <c r="J477" s="50" t="s">
        <v>409</v>
      </c>
      <c r="K477" s="50" t="s">
        <v>410</v>
      </c>
      <c r="L477" s="50" t="s">
        <v>260</v>
      </c>
      <c r="M477" s="52">
        <v>161052</v>
      </c>
      <c r="N477" s="50" t="s">
        <v>261</v>
      </c>
      <c r="O477" s="50"/>
      <c r="P477" s="55">
        <v>304770.90000000002</v>
      </c>
      <c r="Q477" s="52">
        <v>8</v>
      </c>
      <c r="R477" s="50" t="s">
        <v>262</v>
      </c>
      <c r="S477" s="52">
        <v>2020</v>
      </c>
      <c r="T477" s="50" t="s">
        <v>271</v>
      </c>
      <c r="U477" s="50" t="s">
        <v>263</v>
      </c>
      <c r="V477" s="50" t="s">
        <v>264</v>
      </c>
      <c r="W477" s="50" t="s">
        <v>265</v>
      </c>
      <c r="X477" s="52">
        <v>1</v>
      </c>
      <c r="Y477" s="52"/>
      <c r="Z477" s="50" t="s">
        <v>266</v>
      </c>
      <c r="AA477" s="52">
        <v>1</v>
      </c>
      <c r="AB477" s="52">
        <v>0</v>
      </c>
      <c r="AC477" s="51">
        <v>44070</v>
      </c>
      <c r="AD477" s="51">
        <v>44073</v>
      </c>
      <c r="AE477" s="50" t="s">
        <v>670</v>
      </c>
    </row>
    <row r="478" spans="1:31" ht="17.25" customHeight="1">
      <c r="A478" s="57" t="str">
        <f t="shared" si="15"/>
        <v>RENDIMENTO SOBRE APLICAÇÃO FINANCEIRA</v>
      </c>
      <c r="B478" s="69" t="str">
        <f>VLOOKUP(A478,'De Para'!$C$3:$D$195,2,0)</f>
        <v>JUROS POR APLICAÇÕES</v>
      </c>
      <c r="C478" s="83">
        <f t="shared" si="14"/>
        <v>8</v>
      </c>
      <c r="D478" s="50" t="s">
        <v>258</v>
      </c>
      <c r="E478" s="50" t="s">
        <v>410</v>
      </c>
      <c r="F478" s="51">
        <v>44070</v>
      </c>
      <c r="G478" s="50" t="s">
        <v>621</v>
      </c>
      <c r="H478" s="52">
        <v>100</v>
      </c>
      <c r="I478" s="50" t="s">
        <v>675</v>
      </c>
      <c r="J478" s="50" t="s">
        <v>409</v>
      </c>
      <c r="K478" s="50" t="s">
        <v>410</v>
      </c>
      <c r="L478" s="50" t="s">
        <v>497</v>
      </c>
      <c r="M478" s="52">
        <v>161053</v>
      </c>
      <c r="N478" s="50" t="s">
        <v>498</v>
      </c>
      <c r="O478" s="50"/>
      <c r="P478" s="55">
        <v>129.44</v>
      </c>
      <c r="Q478" s="52">
        <v>8</v>
      </c>
      <c r="R478" s="50" t="s">
        <v>620</v>
      </c>
      <c r="S478" s="52">
        <v>2020</v>
      </c>
      <c r="T478" s="50" t="s">
        <v>623</v>
      </c>
      <c r="U478" s="50" t="s">
        <v>263</v>
      </c>
      <c r="V478" s="50" t="s">
        <v>276</v>
      </c>
      <c r="W478" s="50" t="s">
        <v>500</v>
      </c>
      <c r="X478" s="52">
        <v>1</v>
      </c>
      <c r="Y478" s="52"/>
      <c r="Z478" s="50" t="s">
        <v>266</v>
      </c>
      <c r="AA478" s="52">
        <v>1</v>
      </c>
      <c r="AB478" s="52">
        <v>1</v>
      </c>
      <c r="AC478" s="51">
        <v>44070</v>
      </c>
      <c r="AD478" s="51">
        <v>44073</v>
      </c>
      <c r="AE478" s="50" t="s">
        <v>670</v>
      </c>
    </row>
    <row r="479" spans="1:31" ht="17.25" customHeight="1">
      <c r="A479" s="57" t="str">
        <f t="shared" si="15"/>
        <v>TARIFAS BANCÁRIAS</v>
      </c>
      <c r="B479" s="69" t="str">
        <f>VLOOKUP(A479,'De Para'!$C$3:$D$195,2,0)</f>
        <v>PAGAMENTO DE IMPOSTOS E TAXAS</v>
      </c>
      <c r="C479" s="83">
        <f t="shared" ref="C479:C542" si="16">MONTH(AC479)</f>
        <v>8</v>
      </c>
      <c r="D479" s="50" t="s">
        <v>258</v>
      </c>
      <c r="E479" s="50" t="s">
        <v>410</v>
      </c>
      <c r="F479" s="51">
        <v>44070</v>
      </c>
      <c r="G479" s="50" t="s">
        <v>378</v>
      </c>
      <c r="H479" s="52">
        <v>100</v>
      </c>
      <c r="I479" s="50" t="s">
        <v>675</v>
      </c>
      <c r="J479" s="50" t="s">
        <v>409</v>
      </c>
      <c r="K479" s="50" t="s">
        <v>410</v>
      </c>
      <c r="L479" s="50" t="s">
        <v>548</v>
      </c>
      <c r="M479" s="52">
        <v>161054</v>
      </c>
      <c r="N479" s="50" t="s">
        <v>549</v>
      </c>
      <c r="O479" s="50"/>
      <c r="P479" s="55">
        <v>-71.7</v>
      </c>
      <c r="Q479" s="52">
        <v>8</v>
      </c>
      <c r="R479" s="50" t="s">
        <v>275</v>
      </c>
      <c r="S479" s="52">
        <v>2020</v>
      </c>
      <c r="T479" s="50" t="s">
        <v>550</v>
      </c>
      <c r="U479" s="50" t="s">
        <v>263</v>
      </c>
      <c r="V479" s="50" t="s">
        <v>276</v>
      </c>
      <c r="W479" s="50" t="s">
        <v>429</v>
      </c>
      <c r="X479" s="52">
        <v>1</v>
      </c>
      <c r="Y479" s="52"/>
      <c r="Z479" s="50" t="s">
        <v>266</v>
      </c>
      <c r="AA479" s="52">
        <v>1</v>
      </c>
      <c r="AB479" s="52">
        <v>1</v>
      </c>
      <c r="AC479" s="51">
        <v>44070</v>
      </c>
      <c r="AD479" s="51">
        <v>44073</v>
      </c>
      <c r="AE479" s="50" t="s">
        <v>670</v>
      </c>
    </row>
    <row r="480" spans="1:31" ht="17.25" customHeight="1">
      <c r="A480" s="57" t="str">
        <f t="shared" si="15"/>
        <v>GASES HOSPITALARES</v>
      </c>
      <c r="B480" s="69" t="str">
        <f>VLOOKUP(A480,'De Para'!$C$3:$D$195,2,0)</f>
        <v>FORNECEDORES</v>
      </c>
      <c r="C480" s="83">
        <f t="shared" si="16"/>
        <v>8</v>
      </c>
      <c r="D480" s="50" t="s">
        <v>258</v>
      </c>
      <c r="E480" s="50" t="s">
        <v>410</v>
      </c>
      <c r="F480" s="51">
        <v>44074</v>
      </c>
      <c r="G480" s="50" t="s">
        <v>278</v>
      </c>
      <c r="H480" s="52">
        <v>100</v>
      </c>
      <c r="I480" s="50" t="s">
        <v>675</v>
      </c>
      <c r="J480" s="50" t="s">
        <v>409</v>
      </c>
      <c r="K480" s="50" t="s">
        <v>410</v>
      </c>
      <c r="L480" s="50" t="s">
        <v>464</v>
      </c>
      <c r="M480" s="52">
        <v>161410</v>
      </c>
      <c r="N480" s="50" t="s">
        <v>465</v>
      </c>
      <c r="O480" s="50" t="s">
        <v>1062</v>
      </c>
      <c r="P480" s="55">
        <v>-1000</v>
      </c>
      <c r="Q480" s="52">
        <v>8</v>
      </c>
      <c r="R480" s="50" t="s">
        <v>1301</v>
      </c>
      <c r="S480" s="52">
        <v>2020</v>
      </c>
      <c r="T480" s="50" t="s">
        <v>1302</v>
      </c>
      <c r="U480" s="50" t="s">
        <v>263</v>
      </c>
      <c r="V480" s="50" t="s">
        <v>303</v>
      </c>
      <c r="W480" s="50" t="s">
        <v>466</v>
      </c>
      <c r="X480" s="52">
        <v>1</v>
      </c>
      <c r="Y480" s="52">
        <v>131076</v>
      </c>
      <c r="Z480" s="50" t="s">
        <v>266</v>
      </c>
      <c r="AA480" s="52">
        <v>1</v>
      </c>
      <c r="AB480" s="52">
        <v>0</v>
      </c>
      <c r="AC480" s="51">
        <v>44074</v>
      </c>
      <c r="AD480" s="51">
        <v>44075</v>
      </c>
      <c r="AE480" s="50" t="s">
        <v>670</v>
      </c>
    </row>
    <row r="481" spans="1:31" ht="17.25" customHeight="1">
      <c r="A481" s="57" t="str">
        <f t="shared" si="15"/>
        <v>GASES HOSPITALARES</v>
      </c>
      <c r="B481" s="69" t="str">
        <f>VLOOKUP(A481,'De Para'!$C$3:$D$195,2,0)</f>
        <v>FORNECEDORES</v>
      </c>
      <c r="C481" s="83">
        <f t="shared" si="16"/>
        <v>8</v>
      </c>
      <c r="D481" s="50" t="s">
        <v>258</v>
      </c>
      <c r="E481" s="50" t="s">
        <v>410</v>
      </c>
      <c r="F481" s="51">
        <v>44074</v>
      </c>
      <c r="G481" s="50" t="s">
        <v>278</v>
      </c>
      <c r="H481" s="52">
        <v>100</v>
      </c>
      <c r="I481" s="50" t="s">
        <v>675</v>
      </c>
      <c r="J481" s="50" t="s">
        <v>409</v>
      </c>
      <c r="K481" s="50" t="s">
        <v>410</v>
      </c>
      <c r="L481" s="50" t="s">
        <v>464</v>
      </c>
      <c r="M481" s="52">
        <v>161411</v>
      </c>
      <c r="N481" s="50" t="s">
        <v>465</v>
      </c>
      <c r="O481" s="50" t="s">
        <v>1062</v>
      </c>
      <c r="P481" s="55">
        <v>-60</v>
      </c>
      <c r="Q481" s="52">
        <v>8</v>
      </c>
      <c r="R481" s="50" t="s">
        <v>1303</v>
      </c>
      <c r="S481" s="52">
        <v>2020</v>
      </c>
      <c r="T481" s="50" t="s">
        <v>1304</v>
      </c>
      <c r="U481" s="50" t="s">
        <v>263</v>
      </c>
      <c r="V481" s="50" t="s">
        <v>303</v>
      </c>
      <c r="W481" s="50" t="s">
        <v>466</v>
      </c>
      <c r="X481" s="52">
        <v>1</v>
      </c>
      <c r="Y481" s="52">
        <v>131635</v>
      </c>
      <c r="Z481" s="50" t="s">
        <v>266</v>
      </c>
      <c r="AA481" s="52">
        <v>1</v>
      </c>
      <c r="AB481" s="52">
        <v>0</v>
      </c>
      <c r="AC481" s="51">
        <v>44074</v>
      </c>
      <c r="AD481" s="51">
        <v>44075</v>
      </c>
      <c r="AE481" s="50" t="s">
        <v>670</v>
      </c>
    </row>
    <row r="482" spans="1:31" ht="17.25" customHeight="1">
      <c r="A482" s="57" t="str">
        <f t="shared" si="15"/>
        <v>MATERIAIS HOSPITALARES C/ RESTRICAO</v>
      </c>
      <c r="B482" s="69" t="str">
        <f>VLOOKUP(A482,'De Para'!$C$3:$D$195,2,0)</f>
        <v>FORNECEDORES</v>
      </c>
      <c r="C482" s="83">
        <f t="shared" si="16"/>
        <v>8</v>
      </c>
      <c r="D482" s="50" t="s">
        <v>258</v>
      </c>
      <c r="E482" s="50" t="s">
        <v>410</v>
      </c>
      <c r="F482" s="51">
        <v>44074</v>
      </c>
      <c r="G482" s="50" t="s">
        <v>278</v>
      </c>
      <c r="H482" s="52">
        <v>100</v>
      </c>
      <c r="I482" s="50" t="s">
        <v>675</v>
      </c>
      <c r="J482" s="50" t="s">
        <v>409</v>
      </c>
      <c r="K482" s="50" t="s">
        <v>410</v>
      </c>
      <c r="L482" s="50" t="s">
        <v>359</v>
      </c>
      <c r="M482" s="52">
        <v>161412</v>
      </c>
      <c r="N482" s="50" t="s">
        <v>360</v>
      </c>
      <c r="O482" s="50" t="s">
        <v>576</v>
      </c>
      <c r="P482" s="55">
        <v>-9750</v>
      </c>
      <c r="Q482" s="52">
        <v>8</v>
      </c>
      <c r="R482" s="50" t="s">
        <v>1305</v>
      </c>
      <c r="S482" s="52">
        <v>2020</v>
      </c>
      <c r="T482" s="50" t="s">
        <v>1306</v>
      </c>
      <c r="U482" s="50" t="s">
        <v>263</v>
      </c>
      <c r="V482" s="50" t="s">
        <v>303</v>
      </c>
      <c r="W482" s="50" t="s">
        <v>344</v>
      </c>
      <c r="X482" s="52">
        <v>1</v>
      </c>
      <c r="Y482" s="52">
        <v>131636</v>
      </c>
      <c r="Z482" s="50" t="s">
        <v>266</v>
      </c>
      <c r="AA482" s="52">
        <v>1</v>
      </c>
      <c r="AB482" s="52">
        <v>0</v>
      </c>
      <c r="AC482" s="51">
        <v>44074</v>
      </c>
      <c r="AD482" s="51">
        <v>44075</v>
      </c>
      <c r="AE482" s="50" t="s">
        <v>670</v>
      </c>
    </row>
    <row r="483" spans="1:31" ht="17.25" customHeight="1">
      <c r="A483" s="57" t="str">
        <f t="shared" si="15"/>
        <v>MATERIAIS HOSPITALARES C/ RESTRICAO</v>
      </c>
      <c r="B483" s="69" t="str">
        <f>VLOOKUP(A483,'De Para'!$C$3:$D$195,2,0)</f>
        <v>FORNECEDORES</v>
      </c>
      <c r="C483" s="83">
        <f t="shared" si="16"/>
        <v>8</v>
      </c>
      <c r="D483" s="50" t="s">
        <v>258</v>
      </c>
      <c r="E483" s="50" t="s">
        <v>410</v>
      </c>
      <c r="F483" s="51">
        <v>44074</v>
      </c>
      <c r="G483" s="50" t="s">
        <v>278</v>
      </c>
      <c r="H483" s="52">
        <v>100</v>
      </c>
      <c r="I483" s="50" t="s">
        <v>675</v>
      </c>
      <c r="J483" s="50" t="s">
        <v>409</v>
      </c>
      <c r="K483" s="50" t="s">
        <v>410</v>
      </c>
      <c r="L483" s="50" t="s">
        <v>359</v>
      </c>
      <c r="M483" s="52">
        <v>161413</v>
      </c>
      <c r="N483" s="50" t="s">
        <v>360</v>
      </c>
      <c r="O483" s="50" t="s">
        <v>524</v>
      </c>
      <c r="P483" s="55">
        <v>-7211.3</v>
      </c>
      <c r="Q483" s="52">
        <v>8</v>
      </c>
      <c r="R483" s="50" t="s">
        <v>1307</v>
      </c>
      <c r="S483" s="52">
        <v>2020</v>
      </c>
      <c r="T483" s="50" t="s">
        <v>1308</v>
      </c>
      <c r="U483" s="50" t="s">
        <v>263</v>
      </c>
      <c r="V483" s="50" t="s">
        <v>303</v>
      </c>
      <c r="W483" s="50" t="s">
        <v>344</v>
      </c>
      <c r="X483" s="52">
        <v>1</v>
      </c>
      <c r="Y483" s="52">
        <v>131637</v>
      </c>
      <c r="Z483" s="50" t="s">
        <v>266</v>
      </c>
      <c r="AA483" s="52">
        <v>1</v>
      </c>
      <c r="AB483" s="52">
        <v>0</v>
      </c>
      <c r="AC483" s="51">
        <v>44074</v>
      </c>
      <c r="AD483" s="51">
        <v>44075</v>
      </c>
      <c r="AE483" s="50" t="s">
        <v>670</v>
      </c>
    </row>
    <row r="484" spans="1:31" ht="17.25" customHeight="1">
      <c r="A484" s="57" t="str">
        <f t="shared" si="15"/>
        <v>EST. MATERIAIS DE EXPEDIENTE C/ RESTRICAO</v>
      </c>
      <c r="B484" s="69" t="str">
        <f>VLOOKUP(A484,'De Para'!$C$3:$D$195,2,0)</f>
        <v>FORNECEDORES</v>
      </c>
      <c r="C484" s="83">
        <f t="shared" si="16"/>
        <v>8</v>
      </c>
      <c r="D484" s="50" t="s">
        <v>258</v>
      </c>
      <c r="E484" s="50" t="s">
        <v>410</v>
      </c>
      <c r="F484" s="51">
        <v>44074</v>
      </c>
      <c r="G484" s="50" t="s">
        <v>278</v>
      </c>
      <c r="H484" s="52">
        <v>100</v>
      </c>
      <c r="I484" s="50" t="s">
        <v>675</v>
      </c>
      <c r="J484" s="50" t="s">
        <v>409</v>
      </c>
      <c r="K484" s="50" t="s">
        <v>410</v>
      </c>
      <c r="L484" s="50" t="s">
        <v>470</v>
      </c>
      <c r="M484" s="52">
        <v>161414</v>
      </c>
      <c r="N484" s="50" t="s">
        <v>471</v>
      </c>
      <c r="O484" s="50" t="s">
        <v>512</v>
      </c>
      <c r="P484" s="55">
        <v>-2060.7800000000002</v>
      </c>
      <c r="Q484" s="52">
        <v>8</v>
      </c>
      <c r="R484" s="50" t="s">
        <v>1309</v>
      </c>
      <c r="S484" s="52">
        <v>2020</v>
      </c>
      <c r="T484" s="50" t="s">
        <v>1310</v>
      </c>
      <c r="U484" s="50" t="s">
        <v>263</v>
      </c>
      <c r="V484" s="50" t="s">
        <v>303</v>
      </c>
      <c r="W484" s="50" t="s">
        <v>351</v>
      </c>
      <c r="X484" s="52">
        <v>1</v>
      </c>
      <c r="Y484" s="52">
        <v>131639</v>
      </c>
      <c r="Z484" s="50" t="s">
        <v>266</v>
      </c>
      <c r="AA484" s="52">
        <v>1</v>
      </c>
      <c r="AB484" s="52">
        <v>0</v>
      </c>
      <c r="AC484" s="51">
        <v>44074</v>
      </c>
      <c r="AD484" s="51">
        <v>44075</v>
      </c>
      <c r="AE484" s="50" t="s">
        <v>670</v>
      </c>
    </row>
    <row r="485" spans="1:31" ht="17.25" customHeight="1">
      <c r="A485" s="57" t="str">
        <f t="shared" si="15"/>
        <v>MATERIAIS HOSPITALARES C/ RESTRICAO</v>
      </c>
      <c r="B485" s="69" t="str">
        <f>VLOOKUP(A485,'De Para'!$C$3:$D$195,2,0)</f>
        <v>FORNECEDORES</v>
      </c>
      <c r="C485" s="83">
        <f t="shared" si="16"/>
        <v>8</v>
      </c>
      <c r="D485" s="50" t="s">
        <v>258</v>
      </c>
      <c r="E485" s="50" t="s">
        <v>410</v>
      </c>
      <c r="F485" s="51">
        <v>44074</v>
      </c>
      <c r="G485" s="50" t="s">
        <v>278</v>
      </c>
      <c r="H485" s="52">
        <v>100</v>
      </c>
      <c r="I485" s="50" t="s">
        <v>675</v>
      </c>
      <c r="J485" s="50" t="s">
        <v>409</v>
      </c>
      <c r="K485" s="50" t="s">
        <v>410</v>
      </c>
      <c r="L485" s="50" t="s">
        <v>359</v>
      </c>
      <c r="M485" s="52">
        <v>161415</v>
      </c>
      <c r="N485" s="50" t="s">
        <v>360</v>
      </c>
      <c r="O485" s="50" t="s">
        <v>372</v>
      </c>
      <c r="P485" s="55">
        <v>-21530.400000000001</v>
      </c>
      <c r="Q485" s="52">
        <v>8</v>
      </c>
      <c r="R485" s="50" t="s">
        <v>1311</v>
      </c>
      <c r="S485" s="52">
        <v>2020</v>
      </c>
      <c r="T485" s="50" t="s">
        <v>1312</v>
      </c>
      <c r="U485" s="50" t="s">
        <v>263</v>
      </c>
      <c r="V485" s="50" t="s">
        <v>303</v>
      </c>
      <c r="W485" s="50" t="s">
        <v>344</v>
      </c>
      <c r="X485" s="52">
        <v>1</v>
      </c>
      <c r="Y485" s="52">
        <v>131642</v>
      </c>
      <c r="Z485" s="50" t="s">
        <v>266</v>
      </c>
      <c r="AA485" s="52">
        <v>1</v>
      </c>
      <c r="AB485" s="52">
        <v>0</v>
      </c>
      <c r="AC485" s="51">
        <v>44074</v>
      </c>
      <c r="AD485" s="51">
        <v>44075</v>
      </c>
      <c r="AE485" s="50" t="s">
        <v>670</v>
      </c>
    </row>
    <row r="486" spans="1:31" ht="17.25" customHeight="1">
      <c r="A486" s="57" t="str">
        <f t="shared" si="15"/>
        <v>BENS DE PEQUENOS VALORES</v>
      </c>
      <c r="B486" s="69" t="str">
        <f>VLOOKUP(A486,'De Para'!$C$3:$D$195,2,0)</f>
        <v>FORNECEDORES</v>
      </c>
      <c r="C486" s="83">
        <f t="shared" si="16"/>
        <v>8</v>
      </c>
      <c r="D486" s="50" t="s">
        <v>258</v>
      </c>
      <c r="E486" s="50" t="s">
        <v>410</v>
      </c>
      <c r="F486" s="51">
        <v>44074</v>
      </c>
      <c r="G486" s="50" t="s">
        <v>278</v>
      </c>
      <c r="H486" s="52">
        <v>100</v>
      </c>
      <c r="I486" s="50" t="s">
        <v>675</v>
      </c>
      <c r="J486" s="50" t="s">
        <v>409</v>
      </c>
      <c r="K486" s="50" t="s">
        <v>410</v>
      </c>
      <c r="L486" s="50" t="s">
        <v>515</v>
      </c>
      <c r="M486" s="52">
        <v>161416</v>
      </c>
      <c r="N486" s="50" t="s">
        <v>516</v>
      </c>
      <c r="O486" s="50" t="s">
        <v>594</v>
      </c>
      <c r="P486" s="55">
        <v>-8730</v>
      </c>
      <c r="Q486" s="52">
        <v>8</v>
      </c>
      <c r="R486" s="50" t="s">
        <v>965</v>
      </c>
      <c r="S486" s="52">
        <v>2020</v>
      </c>
      <c r="T486" s="50" t="s">
        <v>1313</v>
      </c>
      <c r="U486" s="50" t="s">
        <v>263</v>
      </c>
      <c r="V486" s="50" t="s">
        <v>303</v>
      </c>
      <c r="W486" s="50" t="s">
        <v>351</v>
      </c>
      <c r="X486" s="52">
        <v>1</v>
      </c>
      <c r="Y486" s="52">
        <v>131645</v>
      </c>
      <c r="Z486" s="50" t="s">
        <v>266</v>
      </c>
      <c r="AA486" s="52">
        <v>1</v>
      </c>
      <c r="AB486" s="52">
        <v>0</v>
      </c>
      <c r="AC486" s="51">
        <v>44074</v>
      </c>
      <c r="AD486" s="51">
        <v>44075</v>
      </c>
      <c r="AE486" s="50" t="s">
        <v>670</v>
      </c>
    </row>
    <row r="487" spans="1:31" ht="17.25" customHeight="1">
      <c r="A487" s="57" t="str">
        <f t="shared" si="15"/>
        <v>MATERIAIS HOSPITALARES C/ RESTRICAO</v>
      </c>
      <c r="B487" s="69" t="str">
        <f>VLOOKUP(A487,'De Para'!$C$3:$D$195,2,0)</f>
        <v>FORNECEDORES</v>
      </c>
      <c r="C487" s="83">
        <f t="shared" si="16"/>
        <v>8</v>
      </c>
      <c r="D487" s="50" t="s">
        <v>258</v>
      </c>
      <c r="E487" s="50" t="s">
        <v>410</v>
      </c>
      <c r="F487" s="51">
        <v>44074</v>
      </c>
      <c r="G487" s="50" t="s">
        <v>278</v>
      </c>
      <c r="H487" s="52">
        <v>100</v>
      </c>
      <c r="I487" s="50" t="s">
        <v>675</v>
      </c>
      <c r="J487" s="50" t="s">
        <v>409</v>
      </c>
      <c r="K487" s="50" t="s">
        <v>410</v>
      </c>
      <c r="L487" s="50" t="s">
        <v>359</v>
      </c>
      <c r="M487" s="52">
        <v>161417</v>
      </c>
      <c r="N487" s="50" t="s">
        <v>360</v>
      </c>
      <c r="O487" s="50" t="s">
        <v>482</v>
      </c>
      <c r="P487" s="55">
        <v>-130</v>
      </c>
      <c r="Q487" s="52">
        <v>8</v>
      </c>
      <c r="R487" s="50" t="s">
        <v>1314</v>
      </c>
      <c r="S487" s="52">
        <v>2020</v>
      </c>
      <c r="T487" s="50" t="s">
        <v>1315</v>
      </c>
      <c r="U487" s="50" t="s">
        <v>263</v>
      </c>
      <c r="V487" s="50" t="s">
        <v>303</v>
      </c>
      <c r="W487" s="50" t="s">
        <v>344</v>
      </c>
      <c r="X487" s="52">
        <v>1</v>
      </c>
      <c r="Y487" s="52">
        <v>131647</v>
      </c>
      <c r="Z487" s="50" t="s">
        <v>266</v>
      </c>
      <c r="AA487" s="52">
        <v>1</v>
      </c>
      <c r="AB487" s="52">
        <v>0</v>
      </c>
      <c r="AC487" s="51">
        <v>44074</v>
      </c>
      <c r="AD487" s="51">
        <v>44075</v>
      </c>
      <c r="AE487" s="50" t="s">
        <v>670</v>
      </c>
    </row>
    <row r="488" spans="1:31" ht="17.25" customHeight="1">
      <c r="A488" s="57" t="str">
        <f t="shared" si="15"/>
        <v>GASES HOSPITALARES</v>
      </c>
      <c r="B488" s="69" t="str">
        <f>VLOOKUP(A488,'De Para'!$C$3:$D$195,2,0)</f>
        <v>FORNECEDORES</v>
      </c>
      <c r="C488" s="83">
        <f t="shared" si="16"/>
        <v>8</v>
      </c>
      <c r="D488" s="50" t="s">
        <v>258</v>
      </c>
      <c r="E488" s="50" t="s">
        <v>410</v>
      </c>
      <c r="F488" s="51">
        <v>44074</v>
      </c>
      <c r="G488" s="50" t="s">
        <v>278</v>
      </c>
      <c r="H488" s="52">
        <v>100</v>
      </c>
      <c r="I488" s="50" t="s">
        <v>675</v>
      </c>
      <c r="J488" s="50" t="s">
        <v>409</v>
      </c>
      <c r="K488" s="50" t="s">
        <v>410</v>
      </c>
      <c r="L488" s="50" t="s">
        <v>464</v>
      </c>
      <c r="M488" s="52">
        <v>161418</v>
      </c>
      <c r="N488" s="50" t="s">
        <v>465</v>
      </c>
      <c r="O488" s="50" t="s">
        <v>1062</v>
      </c>
      <c r="P488" s="55">
        <v>-360</v>
      </c>
      <c r="Q488" s="52">
        <v>8</v>
      </c>
      <c r="R488" s="50" t="s">
        <v>1316</v>
      </c>
      <c r="S488" s="52">
        <v>2020</v>
      </c>
      <c r="T488" s="50" t="s">
        <v>1317</v>
      </c>
      <c r="U488" s="50" t="s">
        <v>263</v>
      </c>
      <c r="V488" s="50" t="s">
        <v>303</v>
      </c>
      <c r="W488" s="50" t="s">
        <v>466</v>
      </c>
      <c r="X488" s="52">
        <v>1</v>
      </c>
      <c r="Y488" s="52">
        <v>131649</v>
      </c>
      <c r="Z488" s="50" t="s">
        <v>266</v>
      </c>
      <c r="AA488" s="52">
        <v>1</v>
      </c>
      <c r="AB488" s="52">
        <v>0</v>
      </c>
      <c r="AC488" s="51">
        <v>44074</v>
      </c>
      <c r="AD488" s="51">
        <v>44075</v>
      </c>
      <c r="AE488" s="50" t="s">
        <v>670</v>
      </c>
    </row>
    <row r="489" spans="1:31" ht="17.25" customHeight="1">
      <c r="A489" s="57" t="str">
        <f t="shared" si="15"/>
        <v>MÁQUINAS E EQUIPAMENTOS C/ RESTRIÇÃO</v>
      </c>
      <c r="B489" s="69" t="str">
        <f>VLOOKUP(A489,'De Para'!$C$3:$D$195,2,0)</f>
        <v>FORNECEDORES</v>
      </c>
      <c r="C489" s="83">
        <f t="shared" si="16"/>
        <v>8</v>
      </c>
      <c r="D489" s="50" t="s">
        <v>258</v>
      </c>
      <c r="E489" s="50" t="s">
        <v>410</v>
      </c>
      <c r="F489" s="51">
        <v>44074</v>
      </c>
      <c r="G489" s="50" t="s">
        <v>278</v>
      </c>
      <c r="H489" s="52">
        <v>100</v>
      </c>
      <c r="I489" s="50" t="s">
        <v>675</v>
      </c>
      <c r="J489" s="50" t="s">
        <v>409</v>
      </c>
      <c r="K489" s="50" t="s">
        <v>410</v>
      </c>
      <c r="L489" s="50" t="s">
        <v>381</v>
      </c>
      <c r="M489" s="52">
        <v>161419</v>
      </c>
      <c r="N489" s="50" t="s">
        <v>382</v>
      </c>
      <c r="O489" s="50" t="s">
        <v>543</v>
      </c>
      <c r="P489" s="55">
        <v>-2000</v>
      </c>
      <c r="Q489" s="52">
        <v>8</v>
      </c>
      <c r="R489" s="50" t="s">
        <v>1318</v>
      </c>
      <c r="S489" s="52">
        <v>2020</v>
      </c>
      <c r="T489" s="50" t="s">
        <v>1319</v>
      </c>
      <c r="U489" s="50" t="s">
        <v>263</v>
      </c>
      <c r="V489" s="50" t="s">
        <v>383</v>
      </c>
      <c r="W489" s="50" t="s">
        <v>384</v>
      </c>
      <c r="X489" s="52">
        <v>1</v>
      </c>
      <c r="Y489" s="52">
        <v>131690</v>
      </c>
      <c r="Z489" s="50" t="s">
        <v>266</v>
      </c>
      <c r="AA489" s="52">
        <v>1</v>
      </c>
      <c r="AB489" s="52">
        <v>0</v>
      </c>
      <c r="AC489" s="51">
        <v>44074</v>
      </c>
      <c r="AD489" s="51">
        <v>44075</v>
      </c>
      <c r="AE489" s="50" t="s">
        <v>670</v>
      </c>
    </row>
    <row r="490" spans="1:31" ht="17.25" customHeight="1">
      <c r="A490" s="57" t="str">
        <f t="shared" si="15"/>
        <v>SALÁRIOS E ORDENADOS</v>
      </c>
      <c r="B490" s="69" t="str">
        <f>VLOOKUP(A490,'De Para'!$C$3:$D$195,2,0)</f>
        <v>FOLHA E ENCARGOS</v>
      </c>
      <c r="C490" s="83">
        <f t="shared" si="16"/>
        <v>8</v>
      </c>
      <c r="D490" s="50" t="s">
        <v>258</v>
      </c>
      <c r="E490" s="50" t="s">
        <v>410</v>
      </c>
      <c r="F490" s="51">
        <v>44074</v>
      </c>
      <c r="G490" s="50" t="s">
        <v>278</v>
      </c>
      <c r="H490" s="52">
        <v>100</v>
      </c>
      <c r="I490" s="50" t="s">
        <v>675</v>
      </c>
      <c r="J490" s="50" t="s">
        <v>409</v>
      </c>
      <c r="K490" s="50" t="s">
        <v>410</v>
      </c>
      <c r="L490" s="50" t="s">
        <v>279</v>
      </c>
      <c r="M490" s="52">
        <v>161420</v>
      </c>
      <c r="N490" s="50" t="s">
        <v>280</v>
      </c>
      <c r="O490" s="50" t="s">
        <v>281</v>
      </c>
      <c r="P490" s="55">
        <v>-524856.54</v>
      </c>
      <c r="Q490" s="52">
        <v>8</v>
      </c>
      <c r="R490" s="50" t="s">
        <v>1320</v>
      </c>
      <c r="S490" s="52">
        <v>2020</v>
      </c>
      <c r="T490" s="50" t="s">
        <v>1321</v>
      </c>
      <c r="U490" s="50" t="s">
        <v>263</v>
      </c>
      <c r="V490" s="50" t="s">
        <v>282</v>
      </c>
      <c r="W490" s="50" t="s">
        <v>283</v>
      </c>
      <c r="X490" s="52">
        <v>1</v>
      </c>
      <c r="Y490" s="52">
        <v>132021</v>
      </c>
      <c r="Z490" s="50" t="s">
        <v>266</v>
      </c>
      <c r="AA490" s="52">
        <v>1</v>
      </c>
      <c r="AB490" s="52">
        <v>0</v>
      </c>
      <c r="AC490" s="51">
        <v>44074</v>
      </c>
      <c r="AD490" s="51">
        <v>44075</v>
      </c>
      <c r="AE490" s="50" t="s">
        <v>670</v>
      </c>
    </row>
    <row r="491" spans="1:31" ht="17.25" customHeight="1">
      <c r="A491" s="57" t="str">
        <f t="shared" si="15"/>
        <v>SERVICO DE UTI MOVEL</v>
      </c>
      <c r="B491" s="69" t="str">
        <f>VLOOKUP(A491,'De Para'!$C$3:$D$195,2,0)</f>
        <v>FORNECEDORES</v>
      </c>
      <c r="C491" s="83">
        <f t="shared" si="16"/>
        <v>8</v>
      </c>
      <c r="D491" s="50" t="s">
        <v>258</v>
      </c>
      <c r="E491" s="50" t="s">
        <v>410</v>
      </c>
      <c r="F491" s="51">
        <v>44074</v>
      </c>
      <c r="G491" s="50" t="s">
        <v>278</v>
      </c>
      <c r="H491" s="52">
        <v>100</v>
      </c>
      <c r="I491" s="50" t="s">
        <v>675</v>
      </c>
      <c r="J491" s="50" t="s">
        <v>409</v>
      </c>
      <c r="K491" s="50" t="s">
        <v>410</v>
      </c>
      <c r="L491" s="50" t="s">
        <v>458</v>
      </c>
      <c r="M491" s="52">
        <v>161421</v>
      </c>
      <c r="N491" s="50" t="s">
        <v>459</v>
      </c>
      <c r="O491" s="50" t="s">
        <v>1322</v>
      </c>
      <c r="P491" s="55">
        <v>-3300</v>
      </c>
      <c r="Q491" s="52">
        <v>8</v>
      </c>
      <c r="R491" s="50" t="s">
        <v>306</v>
      </c>
      <c r="S491" s="52">
        <v>2020</v>
      </c>
      <c r="T491" s="50" t="s">
        <v>1323</v>
      </c>
      <c r="U491" s="50" t="s">
        <v>263</v>
      </c>
      <c r="V491" s="50" t="s">
        <v>288</v>
      </c>
      <c r="W491" s="50" t="s">
        <v>289</v>
      </c>
      <c r="X491" s="52">
        <v>1</v>
      </c>
      <c r="Y491" s="52">
        <v>132366</v>
      </c>
      <c r="Z491" s="50" t="s">
        <v>266</v>
      </c>
      <c r="AA491" s="52">
        <v>1</v>
      </c>
      <c r="AB491" s="52">
        <v>0</v>
      </c>
      <c r="AC491" s="51">
        <v>44074</v>
      </c>
      <c r="AD491" s="51">
        <v>44075</v>
      </c>
      <c r="AE491" s="50" t="s">
        <v>670</v>
      </c>
    </row>
    <row r="492" spans="1:31" ht="17.25" customHeight="1">
      <c r="A492" s="57" t="str">
        <f t="shared" si="15"/>
        <v>SERVIÇO DE AUDITORIA/CONSULTORIA</v>
      </c>
      <c r="B492" s="69" t="str">
        <f>VLOOKUP(A492,'De Para'!$C$3:$D$195,2,0)</f>
        <v>FORNECEDORES</v>
      </c>
      <c r="C492" s="83">
        <f t="shared" si="16"/>
        <v>8</v>
      </c>
      <c r="D492" s="50" t="s">
        <v>258</v>
      </c>
      <c r="E492" s="50" t="s">
        <v>410</v>
      </c>
      <c r="F492" s="51">
        <v>44074</v>
      </c>
      <c r="G492" s="50" t="s">
        <v>278</v>
      </c>
      <c r="H492" s="52">
        <v>100</v>
      </c>
      <c r="I492" s="50" t="s">
        <v>675</v>
      </c>
      <c r="J492" s="50" t="s">
        <v>409</v>
      </c>
      <c r="K492" s="50" t="s">
        <v>410</v>
      </c>
      <c r="L492" s="50" t="s">
        <v>436</v>
      </c>
      <c r="M492" s="52">
        <v>161422</v>
      </c>
      <c r="N492" s="50" t="s">
        <v>437</v>
      </c>
      <c r="O492" s="50" t="s">
        <v>1069</v>
      </c>
      <c r="P492" s="55">
        <v>-8500</v>
      </c>
      <c r="Q492" s="52">
        <v>8</v>
      </c>
      <c r="R492" s="50" t="s">
        <v>899</v>
      </c>
      <c r="S492" s="52">
        <v>2020</v>
      </c>
      <c r="T492" s="50" t="s">
        <v>1324</v>
      </c>
      <c r="U492" s="50" t="s">
        <v>263</v>
      </c>
      <c r="V492" s="50" t="s">
        <v>288</v>
      </c>
      <c r="W492" s="50" t="s">
        <v>325</v>
      </c>
      <c r="X492" s="52">
        <v>1</v>
      </c>
      <c r="Y492" s="52">
        <v>132371</v>
      </c>
      <c r="Z492" s="50" t="s">
        <v>266</v>
      </c>
      <c r="AA492" s="52">
        <v>1</v>
      </c>
      <c r="AB492" s="52">
        <v>0</v>
      </c>
      <c r="AC492" s="51">
        <v>44074</v>
      </c>
      <c r="AD492" s="51">
        <v>44075</v>
      </c>
      <c r="AE492" s="50" t="s">
        <v>670</v>
      </c>
    </row>
    <row r="493" spans="1:31" ht="17.25" customHeight="1">
      <c r="A493" s="57" t="str">
        <f t="shared" si="15"/>
        <v>SERVIÇO MANUTENÇÃO MÁQ E EQUI</v>
      </c>
      <c r="B493" s="69" t="str">
        <f>VLOOKUP(A493,'De Para'!$C$3:$D$195,2,0)</f>
        <v>FORNECEDORES</v>
      </c>
      <c r="C493" s="83">
        <f t="shared" si="16"/>
        <v>8</v>
      </c>
      <c r="D493" s="50" t="s">
        <v>258</v>
      </c>
      <c r="E493" s="50" t="s">
        <v>410</v>
      </c>
      <c r="F493" s="51">
        <v>44074</v>
      </c>
      <c r="G493" s="50" t="s">
        <v>278</v>
      </c>
      <c r="H493" s="52">
        <v>100</v>
      </c>
      <c r="I493" s="50" t="s">
        <v>675</v>
      </c>
      <c r="J493" s="50" t="s">
        <v>409</v>
      </c>
      <c r="K493" s="50" t="s">
        <v>410</v>
      </c>
      <c r="L493" s="50" t="s">
        <v>486</v>
      </c>
      <c r="M493" s="52">
        <v>161423</v>
      </c>
      <c r="N493" s="50" t="s">
        <v>487</v>
      </c>
      <c r="O493" s="50" t="s">
        <v>1062</v>
      </c>
      <c r="P493" s="55">
        <v>-750</v>
      </c>
      <c r="Q493" s="52">
        <v>8</v>
      </c>
      <c r="R493" s="50" t="s">
        <v>308</v>
      </c>
      <c r="S493" s="52">
        <v>2020</v>
      </c>
      <c r="T493" s="50" t="s">
        <v>1325</v>
      </c>
      <c r="U493" s="50" t="s">
        <v>263</v>
      </c>
      <c r="V493" s="50" t="s">
        <v>288</v>
      </c>
      <c r="W493" s="50" t="s">
        <v>289</v>
      </c>
      <c r="X493" s="52">
        <v>1</v>
      </c>
      <c r="Y493" s="52">
        <v>132385</v>
      </c>
      <c r="Z493" s="50" t="s">
        <v>266</v>
      </c>
      <c r="AA493" s="52">
        <v>1</v>
      </c>
      <c r="AB493" s="52">
        <v>0</v>
      </c>
      <c r="AC493" s="51">
        <v>44074</v>
      </c>
      <c r="AD493" s="51">
        <v>44075</v>
      </c>
      <c r="AE493" s="50" t="s">
        <v>670</v>
      </c>
    </row>
    <row r="494" spans="1:31" ht="17.25" customHeight="1">
      <c r="A494" s="57" t="str">
        <f t="shared" si="15"/>
        <v>SERVIÇO DE LABORATÓRIO/APOIO DIAGNOSTICO</v>
      </c>
      <c r="B494" s="69" t="str">
        <f>VLOOKUP(A494,'De Para'!$C$3:$D$195,2,0)</f>
        <v>FORNECEDORES</v>
      </c>
      <c r="C494" s="83">
        <f t="shared" si="16"/>
        <v>8</v>
      </c>
      <c r="D494" s="50" t="s">
        <v>258</v>
      </c>
      <c r="E494" s="50" t="s">
        <v>410</v>
      </c>
      <c r="F494" s="51">
        <v>44074</v>
      </c>
      <c r="G494" s="50" t="s">
        <v>278</v>
      </c>
      <c r="H494" s="52">
        <v>100</v>
      </c>
      <c r="I494" s="50" t="s">
        <v>675</v>
      </c>
      <c r="J494" s="50" t="s">
        <v>409</v>
      </c>
      <c r="K494" s="50" t="s">
        <v>410</v>
      </c>
      <c r="L494" s="50" t="s">
        <v>297</v>
      </c>
      <c r="M494" s="52">
        <v>161424</v>
      </c>
      <c r="N494" s="50" t="s">
        <v>298</v>
      </c>
      <c r="O494" s="50" t="s">
        <v>1326</v>
      </c>
      <c r="P494" s="55">
        <v>-85439.5</v>
      </c>
      <c r="Q494" s="52">
        <v>8</v>
      </c>
      <c r="R494" s="50" t="s">
        <v>1327</v>
      </c>
      <c r="S494" s="52">
        <v>2020</v>
      </c>
      <c r="T494" s="50" t="s">
        <v>1328</v>
      </c>
      <c r="U494" s="50" t="s">
        <v>263</v>
      </c>
      <c r="V494" s="50" t="s">
        <v>288</v>
      </c>
      <c r="W494" s="50" t="s">
        <v>289</v>
      </c>
      <c r="X494" s="52">
        <v>1</v>
      </c>
      <c r="Y494" s="52">
        <v>132510</v>
      </c>
      <c r="Z494" s="50" t="s">
        <v>266</v>
      </c>
      <c r="AA494" s="52">
        <v>1</v>
      </c>
      <c r="AB494" s="52">
        <v>0</v>
      </c>
      <c r="AC494" s="51">
        <v>44074</v>
      </c>
      <c r="AD494" s="51">
        <v>44075</v>
      </c>
      <c r="AE494" s="50" t="s">
        <v>670</v>
      </c>
    </row>
    <row r="495" spans="1:31" ht="17.25" customHeight="1">
      <c r="A495" s="57" t="str">
        <f t="shared" si="15"/>
        <v>SERVIÇO DE LABORATÓRIO/APOIO DIAGNOSTICO</v>
      </c>
      <c r="B495" s="69" t="str">
        <f>VLOOKUP(A495,'De Para'!$C$3:$D$195,2,0)</f>
        <v>FORNECEDORES</v>
      </c>
      <c r="C495" s="83">
        <f t="shared" si="16"/>
        <v>8</v>
      </c>
      <c r="D495" s="50" t="s">
        <v>258</v>
      </c>
      <c r="E495" s="50" t="s">
        <v>410</v>
      </c>
      <c r="F495" s="51">
        <v>44074</v>
      </c>
      <c r="G495" s="50" t="s">
        <v>278</v>
      </c>
      <c r="H495" s="52">
        <v>100</v>
      </c>
      <c r="I495" s="50" t="s">
        <v>675</v>
      </c>
      <c r="J495" s="50" t="s">
        <v>409</v>
      </c>
      <c r="K495" s="50" t="s">
        <v>410</v>
      </c>
      <c r="L495" s="50" t="s">
        <v>297</v>
      </c>
      <c r="M495" s="52">
        <v>161425</v>
      </c>
      <c r="N495" s="50" t="s">
        <v>298</v>
      </c>
      <c r="O495" s="50" t="s">
        <v>1326</v>
      </c>
      <c r="P495" s="55">
        <v>-85439.5</v>
      </c>
      <c r="Q495" s="52">
        <v>8</v>
      </c>
      <c r="R495" s="50" t="s">
        <v>1329</v>
      </c>
      <c r="S495" s="52">
        <v>2020</v>
      </c>
      <c r="T495" s="50" t="s">
        <v>1330</v>
      </c>
      <c r="U495" s="50" t="s">
        <v>263</v>
      </c>
      <c r="V495" s="50" t="s">
        <v>288</v>
      </c>
      <c r="W495" s="50" t="s">
        <v>289</v>
      </c>
      <c r="X495" s="52">
        <v>1</v>
      </c>
      <c r="Y495" s="52">
        <v>132514</v>
      </c>
      <c r="Z495" s="50" t="s">
        <v>266</v>
      </c>
      <c r="AA495" s="52">
        <v>1</v>
      </c>
      <c r="AB495" s="52">
        <v>0</v>
      </c>
      <c r="AC495" s="51">
        <v>44074</v>
      </c>
      <c r="AD495" s="51">
        <v>44075</v>
      </c>
      <c r="AE495" s="50" t="s">
        <v>670</v>
      </c>
    </row>
    <row r="496" spans="1:31" ht="17.25" customHeight="1">
      <c r="A496" s="57" t="str">
        <f t="shared" si="15"/>
        <v>TARIFAS BANCÁRIAS</v>
      </c>
      <c r="B496" s="69" t="str">
        <f>VLOOKUP(A496,'De Para'!$C$3:$D$195,2,0)</f>
        <v>PAGAMENTO DE IMPOSTOS E TAXAS</v>
      </c>
      <c r="C496" s="83">
        <f t="shared" si="16"/>
        <v>8</v>
      </c>
      <c r="D496" s="50" t="s">
        <v>258</v>
      </c>
      <c r="E496" s="50" t="s">
        <v>410</v>
      </c>
      <c r="F496" s="51">
        <v>44074</v>
      </c>
      <c r="G496" s="50" t="s">
        <v>378</v>
      </c>
      <c r="H496" s="52">
        <v>100</v>
      </c>
      <c r="I496" s="50" t="s">
        <v>675</v>
      </c>
      <c r="J496" s="50" t="s">
        <v>409</v>
      </c>
      <c r="K496" s="50" t="s">
        <v>410</v>
      </c>
      <c r="L496" s="50" t="s">
        <v>548</v>
      </c>
      <c r="M496" s="52">
        <v>161426</v>
      </c>
      <c r="N496" s="50" t="s">
        <v>549</v>
      </c>
      <c r="O496" s="50"/>
      <c r="P496" s="55">
        <v>-837.75</v>
      </c>
      <c r="Q496" s="52">
        <v>8</v>
      </c>
      <c r="R496" s="50" t="s">
        <v>275</v>
      </c>
      <c r="S496" s="52">
        <v>2020</v>
      </c>
      <c r="T496" s="50" t="s">
        <v>550</v>
      </c>
      <c r="U496" s="50" t="s">
        <v>263</v>
      </c>
      <c r="V496" s="50" t="s">
        <v>276</v>
      </c>
      <c r="W496" s="50" t="s">
        <v>429</v>
      </c>
      <c r="X496" s="52">
        <v>1</v>
      </c>
      <c r="Y496" s="52"/>
      <c r="Z496" s="50" t="s">
        <v>266</v>
      </c>
      <c r="AA496" s="52">
        <v>1</v>
      </c>
      <c r="AB496" s="52">
        <v>1</v>
      </c>
      <c r="AC496" s="51">
        <v>44074</v>
      </c>
      <c r="AD496" s="51">
        <v>44075</v>
      </c>
      <c r="AE496" s="50" t="s">
        <v>670</v>
      </c>
    </row>
    <row r="497" spans="1:31" ht="17.25" customHeight="1">
      <c r="A497" s="57" t="str">
        <f t="shared" si="15"/>
        <v>RENDIMENTO SOBRE APLICAÇÃO FINANCEIRA</v>
      </c>
      <c r="B497" s="69" t="str">
        <f>VLOOKUP(A497,'De Para'!$C$3:$D$195,2,0)</f>
        <v>JUROS POR APLICAÇÕES</v>
      </c>
      <c r="C497" s="83">
        <f t="shared" si="16"/>
        <v>8</v>
      </c>
      <c r="D497" s="50" t="s">
        <v>258</v>
      </c>
      <c r="E497" s="50" t="s">
        <v>410</v>
      </c>
      <c r="F497" s="51">
        <v>44074</v>
      </c>
      <c r="G497" s="50" t="s">
        <v>621</v>
      </c>
      <c r="H497" s="52">
        <v>100</v>
      </c>
      <c r="I497" s="50" t="s">
        <v>675</v>
      </c>
      <c r="J497" s="50" t="s">
        <v>409</v>
      </c>
      <c r="K497" s="50" t="s">
        <v>410</v>
      </c>
      <c r="L497" s="50" t="s">
        <v>497</v>
      </c>
      <c r="M497" s="52">
        <v>161427</v>
      </c>
      <c r="N497" s="50" t="s">
        <v>498</v>
      </c>
      <c r="O497" s="53"/>
      <c r="P497" s="55">
        <v>336.45</v>
      </c>
      <c r="Q497" s="52">
        <v>8</v>
      </c>
      <c r="R497" s="50" t="s">
        <v>620</v>
      </c>
      <c r="S497" s="52">
        <v>2020</v>
      </c>
      <c r="T497" s="50" t="s">
        <v>623</v>
      </c>
      <c r="U497" s="50" t="s">
        <v>263</v>
      </c>
      <c r="V497" s="50" t="s">
        <v>276</v>
      </c>
      <c r="W497" s="50" t="s">
        <v>500</v>
      </c>
      <c r="X497" s="52">
        <v>1</v>
      </c>
      <c r="Y497" s="52"/>
      <c r="Z497" s="50" t="s">
        <v>266</v>
      </c>
      <c r="AA497" s="52">
        <v>1</v>
      </c>
      <c r="AB497" s="52">
        <v>1</v>
      </c>
      <c r="AC497" s="51">
        <v>44074</v>
      </c>
      <c r="AD497" s="51">
        <v>44075</v>
      </c>
      <c r="AE497" s="50" t="s">
        <v>670</v>
      </c>
    </row>
    <row r="498" spans="1:31" ht="17.25" customHeight="1">
      <c r="A498" s="57" t="str">
        <f t="shared" si="15"/>
        <v>APLICAÇÃO / RESGATE DE APLICAÇÃO</v>
      </c>
      <c r="B498" s="69" t="str">
        <f>VLOOKUP(A498,'De Para'!$C$3:$D$195,2,0)</f>
        <v>RECEBÍVEIS NAO CORRENTES</v>
      </c>
      <c r="C498" s="83">
        <f t="shared" si="16"/>
        <v>8</v>
      </c>
      <c r="D498" s="50" t="s">
        <v>258</v>
      </c>
      <c r="E498" s="50" t="s">
        <v>410</v>
      </c>
      <c r="F498" s="51">
        <v>44074</v>
      </c>
      <c r="G498" s="50" t="s">
        <v>259</v>
      </c>
      <c r="H498" s="52">
        <v>100</v>
      </c>
      <c r="I498" s="50" t="s">
        <v>690</v>
      </c>
      <c r="J498" s="50" t="s">
        <v>409</v>
      </c>
      <c r="K498" s="50" t="s">
        <v>410</v>
      </c>
      <c r="L498" s="50" t="s">
        <v>260</v>
      </c>
      <c r="M498" s="52">
        <v>161428</v>
      </c>
      <c r="N498" s="50" t="s">
        <v>261</v>
      </c>
      <c r="O498" s="50"/>
      <c r="P498" s="55">
        <v>-761619.32</v>
      </c>
      <c r="Q498" s="52">
        <v>8</v>
      </c>
      <c r="R498" s="50" t="s">
        <v>262</v>
      </c>
      <c r="S498" s="52">
        <v>2020</v>
      </c>
      <c r="T498" s="50" t="s">
        <v>271</v>
      </c>
      <c r="U498" s="50" t="s">
        <v>263</v>
      </c>
      <c r="V498" s="50" t="s">
        <v>264</v>
      </c>
      <c r="W498" s="50" t="s">
        <v>265</v>
      </c>
      <c r="X498" s="52">
        <v>1</v>
      </c>
      <c r="Y498" s="52"/>
      <c r="Z498" s="50" t="s">
        <v>266</v>
      </c>
      <c r="AA498" s="52">
        <v>1</v>
      </c>
      <c r="AB498" s="52">
        <v>1</v>
      </c>
      <c r="AC498" s="51">
        <v>44074</v>
      </c>
      <c r="AD498" s="51">
        <v>44075</v>
      </c>
      <c r="AE498" s="50" t="s">
        <v>671</v>
      </c>
    </row>
    <row r="499" spans="1:31" ht="17.25" customHeight="1">
      <c r="A499" s="57" t="str">
        <f t="shared" si="15"/>
        <v>APLICAÇÃO / RESGATE DE APLICAÇÃO</v>
      </c>
      <c r="B499" s="69" t="str">
        <f>VLOOKUP(A499,'De Para'!$C$3:$D$195,2,0)</f>
        <v>RECEBÍVEIS NAO CORRENTES</v>
      </c>
      <c r="C499" s="83">
        <f t="shared" si="16"/>
        <v>8</v>
      </c>
      <c r="D499" s="50" t="s">
        <v>258</v>
      </c>
      <c r="E499" s="50" t="s">
        <v>410</v>
      </c>
      <c r="F499" s="51">
        <v>44074</v>
      </c>
      <c r="G499" s="50" t="s">
        <v>624</v>
      </c>
      <c r="H499" s="52">
        <v>100</v>
      </c>
      <c r="I499" s="50" t="s">
        <v>675</v>
      </c>
      <c r="J499" s="50" t="s">
        <v>409</v>
      </c>
      <c r="K499" s="50" t="s">
        <v>410</v>
      </c>
      <c r="L499" s="50" t="s">
        <v>260</v>
      </c>
      <c r="M499" s="52">
        <v>161429</v>
      </c>
      <c r="N499" s="50" t="s">
        <v>261</v>
      </c>
      <c r="O499" s="50"/>
      <c r="P499" s="55">
        <v>761619.32</v>
      </c>
      <c r="Q499" s="52">
        <v>8</v>
      </c>
      <c r="R499" s="50" t="s">
        <v>262</v>
      </c>
      <c r="S499" s="52">
        <v>2020</v>
      </c>
      <c r="T499" s="50" t="s">
        <v>271</v>
      </c>
      <c r="U499" s="50" t="s">
        <v>263</v>
      </c>
      <c r="V499" s="50" t="s">
        <v>264</v>
      </c>
      <c r="W499" s="50" t="s">
        <v>265</v>
      </c>
      <c r="X499" s="52">
        <v>1</v>
      </c>
      <c r="Y499" s="52"/>
      <c r="Z499" s="50" t="s">
        <v>266</v>
      </c>
      <c r="AA499" s="52">
        <v>1</v>
      </c>
      <c r="AB499" s="52">
        <v>0</v>
      </c>
      <c r="AC499" s="51">
        <v>44074</v>
      </c>
      <c r="AD499" s="51">
        <v>44075</v>
      </c>
      <c r="AE499" s="50" t="s">
        <v>670</v>
      </c>
    </row>
    <row r="500" spans="1:31" ht="17.25" customHeight="1">
      <c r="A500" s="57" t="str">
        <f t="shared" si="15"/>
        <v>RENDIMENTO SOBRE APLICAÇÃO FINANCEIRA</v>
      </c>
      <c r="B500" s="69" t="str">
        <f>VLOOKUP(A500,'De Para'!$C$3:$D$195,2,0)</f>
        <v>JUROS POR APLICAÇÕES</v>
      </c>
      <c r="C500" s="83">
        <f t="shared" si="16"/>
        <v>8</v>
      </c>
      <c r="D500" s="50" t="s">
        <v>258</v>
      </c>
      <c r="E500" s="50" t="s">
        <v>410</v>
      </c>
      <c r="F500" s="51">
        <v>44074</v>
      </c>
      <c r="G500" s="50" t="s">
        <v>621</v>
      </c>
      <c r="H500" s="52">
        <v>100</v>
      </c>
      <c r="I500" s="50" t="s">
        <v>690</v>
      </c>
      <c r="J500" s="50" t="s">
        <v>409</v>
      </c>
      <c r="K500" s="50" t="s">
        <v>410</v>
      </c>
      <c r="L500" s="50" t="s">
        <v>497</v>
      </c>
      <c r="M500" s="52">
        <v>161517</v>
      </c>
      <c r="N500" s="50" t="s">
        <v>498</v>
      </c>
      <c r="O500" s="50"/>
      <c r="P500" s="55">
        <v>385.23</v>
      </c>
      <c r="Q500" s="52">
        <v>8</v>
      </c>
      <c r="R500" s="50" t="s">
        <v>620</v>
      </c>
      <c r="S500" s="52">
        <v>2020</v>
      </c>
      <c r="T500" s="50" t="s">
        <v>627</v>
      </c>
      <c r="U500" s="50" t="s">
        <v>263</v>
      </c>
      <c r="V500" s="50" t="s">
        <v>276</v>
      </c>
      <c r="W500" s="50" t="s">
        <v>500</v>
      </c>
      <c r="X500" s="52">
        <v>1</v>
      </c>
      <c r="Y500" s="52"/>
      <c r="Z500" s="50" t="s">
        <v>266</v>
      </c>
      <c r="AA500" s="52">
        <v>1</v>
      </c>
      <c r="AB500" s="52">
        <v>1</v>
      </c>
      <c r="AC500" s="51">
        <v>44074</v>
      </c>
      <c r="AD500" s="51">
        <v>44076</v>
      </c>
      <c r="AE500" s="50" t="s">
        <v>671</v>
      </c>
    </row>
    <row r="501" spans="1:31" ht="17.25" customHeight="1">
      <c r="A501" s="57" t="str">
        <f t="shared" si="15"/>
        <v>IOF - IMPOSTO SOBRE OPERAÇÕES FINANCEIRAS</v>
      </c>
      <c r="B501" s="69" t="str">
        <f>VLOOKUP(A501,'De Para'!$C$3:$D$195,2,0)</f>
        <v>PAGAMENTO DE IMPOSTOS E TAXAS</v>
      </c>
      <c r="C501" s="83">
        <f t="shared" si="16"/>
        <v>8</v>
      </c>
      <c r="D501" s="50" t="s">
        <v>258</v>
      </c>
      <c r="E501" s="50" t="s">
        <v>410</v>
      </c>
      <c r="F501" s="51">
        <v>44074</v>
      </c>
      <c r="G501" s="50" t="s">
        <v>378</v>
      </c>
      <c r="H501" s="52">
        <v>100</v>
      </c>
      <c r="I501" s="50" t="s">
        <v>690</v>
      </c>
      <c r="J501" s="50" t="s">
        <v>409</v>
      </c>
      <c r="K501" s="50" t="s">
        <v>410</v>
      </c>
      <c r="L501" s="50" t="s">
        <v>612</v>
      </c>
      <c r="M501" s="52">
        <v>161518</v>
      </c>
      <c r="N501" s="50" t="s">
        <v>613</v>
      </c>
      <c r="O501" s="50"/>
      <c r="P501" s="55">
        <v>-385.23</v>
      </c>
      <c r="Q501" s="52">
        <v>8</v>
      </c>
      <c r="R501" s="50" t="s">
        <v>640</v>
      </c>
      <c r="S501" s="52">
        <v>2020</v>
      </c>
      <c r="T501" s="50" t="s">
        <v>640</v>
      </c>
      <c r="U501" s="50" t="s">
        <v>263</v>
      </c>
      <c r="V501" s="50" t="s">
        <v>276</v>
      </c>
      <c r="W501" s="50" t="s">
        <v>429</v>
      </c>
      <c r="X501" s="52">
        <v>1</v>
      </c>
      <c r="Y501" s="52"/>
      <c r="Z501" s="50" t="s">
        <v>266</v>
      </c>
      <c r="AA501" s="52">
        <v>1</v>
      </c>
      <c r="AB501" s="52">
        <v>1</v>
      </c>
      <c r="AC501" s="51">
        <v>44074</v>
      </c>
      <c r="AD501" s="51">
        <v>44076</v>
      </c>
      <c r="AE501" s="50" t="s">
        <v>671</v>
      </c>
    </row>
    <row r="502" spans="1:31" ht="17.25" customHeight="1">
      <c r="A502" s="57" t="str">
        <f t="shared" si="15"/>
        <v>APLICAÇÃO / RESGATE DE APLICAÇÃO</v>
      </c>
      <c r="B502" s="69" t="str">
        <f>VLOOKUP(A502,'De Para'!$C$3:$D$195,2,0)</f>
        <v>RECEBÍVEIS NAO CORRENTES</v>
      </c>
      <c r="C502" s="83">
        <f t="shared" si="16"/>
        <v>8</v>
      </c>
      <c r="D502" s="50" t="s">
        <v>258</v>
      </c>
      <c r="E502" s="50" t="s">
        <v>410</v>
      </c>
      <c r="F502" s="51">
        <v>44062</v>
      </c>
      <c r="G502" s="50" t="s">
        <v>259</v>
      </c>
      <c r="H502" s="52">
        <v>100</v>
      </c>
      <c r="I502" s="50" t="s">
        <v>675</v>
      </c>
      <c r="J502" s="50" t="s">
        <v>409</v>
      </c>
      <c r="K502" s="50" t="s">
        <v>410</v>
      </c>
      <c r="L502" s="50" t="s">
        <v>260</v>
      </c>
      <c r="M502" s="52">
        <v>161535</v>
      </c>
      <c r="N502" s="50" t="s">
        <v>261</v>
      </c>
      <c r="O502" s="50"/>
      <c r="P502" s="55">
        <v>-871270</v>
      </c>
      <c r="Q502" s="52">
        <v>8</v>
      </c>
      <c r="R502" s="50" t="s">
        <v>272</v>
      </c>
      <c r="S502" s="52">
        <v>2020</v>
      </c>
      <c r="T502" s="50" t="s">
        <v>273</v>
      </c>
      <c r="U502" s="50" t="s">
        <v>263</v>
      </c>
      <c r="V502" s="50" t="s">
        <v>264</v>
      </c>
      <c r="W502" s="50" t="s">
        <v>265</v>
      </c>
      <c r="X502" s="52">
        <v>1</v>
      </c>
      <c r="Y502" s="52"/>
      <c r="Z502" s="50" t="s">
        <v>266</v>
      </c>
      <c r="AA502" s="52">
        <v>1</v>
      </c>
      <c r="AB502" s="52">
        <v>1</v>
      </c>
      <c r="AC502" s="51">
        <v>44062</v>
      </c>
      <c r="AD502" s="51">
        <v>44076</v>
      </c>
      <c r="AE502" s="50" t="s">
        <v>670</v>
      </c>
    </row>
    <row r="503" spans="1:31" ht="17.25" customHeight="1">
      <c r="A503" s="57" t="str">
        <f t="shared" si="15"/>
        <v>APLICAÇÃO / RESGATE DE APLICAÇÃO</v>
      </c>
      <c r="B503" s="69" t="str">
        <f>VLOOKUP(A503,'De Para'!$C$3:$D$195,2,0)</f>
        <v>RECEBÍVEIS NAO CORRENTES</v>
      </c>
      <c r="C503" s="83">
        <f t="shared" si="16"/>
        <v>8</v>
      </c>
      <c r="D503" s="50" t="s">
        <v>258</v>
      </c>
      <c r="E503" s="50" t="s">
        <v>410</v>
      </c>
      <c r="F503" s="51">
        <v>44062</v>
      </c>
      <c r="G503" s="50" t="s">
        <v>624</v>
      </c>
      <c r="H503" s="52">
        <v>100</v>
      </c>
      <c r="I503" s="50" t="s">
        <v>1331</v>
      </c>
      <c r="J503" s="50" t="s">
        <v>409</v>
      </c>
      <c r="K503" s="50" t="s">
        <v>410</v>
      </c>
      <c r="L503" s="50" t="s">
        <v>260</v>
      </c>
      <c r="M503" s="52">
        <v>161536</v>
      </c>
      <c r="N503" s="50" t="s">
        <v>261</v>
      </c>
      <c r="O503" s="50"/>
      <c r="P503" s="55">
        <v>871270</v>
      </c>
      <c r="Q503" s="52">
        <v>8</v>
      </c>
      <c r="R503" s="50" t="s">
        <v>272</v>
      </c>
      <c r="S503" s="52">
        <v>2020</v>
      </c>
      <c r="T503" s="50" t="s">
        <v>273</v>
      </c>
      <c r="U503" s="50" t="s">
        <v>263</v>
      </c>
      <c r="V503" s="50" t="s">
        <v>264</v>
      </c>
      <c r="W503" s="50" t="s">
        <v>265</v>
      </c>
      <c r="X503" s="52">
        <v>1</v>
      </c>
      <c r="Y503" s="52"/>
      <c r="Z503" s="50" t="s">
        <v>266</v>
      </c>
      <c r="AA503" s="52">
        <v>1</v>
      </c>
      <c r="AB503" s="52">
        <v>0</v>
      </c>
      <c r="AC503" s="51">
        <v>44062</v>
      </c>
      <c r="AD503" s="51">
        <v>44076</v>
      </c>
      <c r="AE503" s="50" t="s">
        <v>669</v>
      </c>
    </row>
    <row r="504" spans="1:31" ht="17.25" customHeight="1">
      <c r="A504" s="57" t="str">
        <f t="shared" si="15"/>
        <v>RENDIMENTO SOBRE APLICAÇÃO FINANCEIRA</v>
      </c>
      <c r="B504" s="69" t="str">
        <f>VLOOKUP(A504,'De Para'!$C$3:$D$195,2,0)</f>
        <v>JUROS POR APLICAÇÕES</v>
      </c>
      <c r="C504" s="83">
        <f t="shared" si="16"/>
        <v>8</v>
      </c>
      <c r="D504" s="50" t="s">
        <v>258</v>
      </c>
      <c r="E504" s="50" t="s">
        <v>410</v>
      </c>
      <c r="F504" s="51">
        <v>44074</v>
      </c>
      <c r="G504" s="50" t="s">
        <v>621</v>
      </c>
      <c r="H504" s="52">
        <v>100</v>
      </c>
      <c r="I504" s="50" t="s">
        <v>1331</v>
      </c>
      <c r="J504" s="50" t="s">
        <v>409</v>
      </c>
      <c r="K504" s="50" t="s">
        <v>410</v>
      </c>
      <c r="L504" s="50" t="s">
        <v>497</v>
      </c>
      <c r="M504" s="52">
        <v>161537</v>
      </c>
      <c r="N504" s="50" t="s">
        <v>498</v>
      </c>
      <c r="O504" s="50"/>
      <c r="P504" s="55">
        <v>516.80999999999995</v>
      </c>
      <c r="Q504" s="52">
        <v>8</v>
      </c>
      <c r="R504" s="50" t="s">
        <v>620</v>
      </c>
      <c r="S504" s="52">
        <v>2020</v>
      </c>
      <c r="T504" s="50" t="s">
        <v>1332</v>
      </c>
      <c r="U504" s="50" t="s">
        <v>263</v>
      </c>
      <c r="V504" s="50" t="s">
        <v>276</v>
      </c>
      <c r="W504" s="50" t="s">
        <v>500</v>
      </c>
      <c r="X504" s="52">
        <v>1</v>
      </c>
      <c r="Y504" s="52"/>
      <c r="Z504" s="50" t="s">
        <v>266</v>
      </c>
      <c r="AA504" s="52">
        <v>1</v>
      </c>
      <c r="AB504" s="52">
        <v>1</v>
      </c>
      <c r="AC504" s="51">
        <v>44074</v>
      </c>
      <c r="AD504" s="51">
        <v>44076</v>
      </c>
      <c r="AE504" s="50" t="s">
        <v>669</v>
      </c>
    </row>
    <row r="505" spans="1:31" ht="17.25" customHeight="1">
      <c r="A505" s="57" t="str">
        <f t="shared" si="15"/>
        <v>RECEITA DE CONTRATOS DE GESTÃO HOSPITALAR - CR</v>
      </c>
      <c r="B505" s="69" t="str">
        <f>VLOOKUP(A505,'De Para'!$C$3:$D$195,2,0)</f>
        <v>INGRESSOS DE FATURAS</v>
      </c>
      <c r="C505" s="83">
        <f t="shared" si="16"/>
        <v>8</v>
      </c>
      <c r="D505" s="50" t="s">
        <v>258</v>
      </c>
      <c r="E505" s="50" t="s">
        <v>410</v>
      </c>
      <c r="F505" s="51">
        <v>44044</v>
      </c>
      <c r="G505" s="50" t="s">
        <v>621</v>
      </c>
      <c r="H505" s="52">
        <v>100</v>
      </c>
      <c r="I505" s="50" t="s">
        <v>757</v>
      </c>
      <c r="J505" s="50" t="s">
        <v>409</v>
      </c>
      <c r="K505" s="50" t="s">
        <v>410</v>
      </c>
      <c r="L505" s="50" t="s">
        <v>632</v>
      </c>
      <c r="M505" s="52">
        <v>162211</v>
      </c>
      <c r="N505" s="50" t="s">
        <v>633</v>
      </c>
      <c r="O505" s="50"/>
      <c r="P505" s="55">
        <v>12124760.529999999</v>
      </c>
      <c r="Q505" s="52">
        <v>8</v>
      </c>
      <c r="R505" s="50" t="s">
        <v>1333</v>
      </c>
      <c r="S505" s="52">
        <v>2020</v>
      </c>
      <c r="T505" s="50" t="s">
        <v>1334</v>
      </c>
      <c r="U505" s="50" t="s">
        <v>629</v>
      </c>
      <c r="V505" s="50" t="s">
        <v>630</v>
      </c>
      <c r="W505" s="50" t="s">
        <v>634</v>
      </c>
      <c r="X505" s="52">
        <v>1</v>
      </c>
      <c r="Y505" s="52"/>
      <c r="Z505" s="50" t="s">
        <v>266</v>
      </c>
      <c r="AA505" s="52">
        <v>1</v>
      </c>
      <c r="AB505" s="52">
        <v>1</v>
      </c>
      <c r="AC505" s="51">
        <v>44044</v>
      </c>
      <c r="AD505" s="51">
        <v>44078</v>
      </c>
      <c r="AE505" s="50" t="s">
        <v>672</v>
      </c>
    </row>
    <row r="506" spans="1:31" ht="17.25" customHeight="1">
      <c r="A506" s="57" t="str">
        <f t="shared" si="15"/>
        <v>TARIFAS BANCÁRIAS</v>
      </c>
      <c r="B506" s="69" t="str">
        <f>VLOOKUP(A506,'De Para'!$C$3:$D$195,2,0)</f>
        <v>PAGAMENTO DE IMPOSTOS E TAXAS</v>
      </c>
      <c r="C506" s="83">
        <f t="shared" si="16"/>
        <v>8</v>
      </c>
      <c r="D506" s="50" t="s">
        <v>258</v>
      </c>
      <c r="E506" s="50" t="s">
        <v>410</v>
      </c>
      <c r="F506" s="51">
        <v>44044</v>
      </c>
      <c r="G506" s="50" t="s">
        <v>378</v>
      </c>
      <c r="H506" s="52">
        <v>100</v>
      </c>
      <c r="I506" s="50" t="s">
        <v>757</v>
      </c>
      <c r="J506" s="50" t="s">
        <v>409</v>
      </c>
      <c r="K506" s="50" t="s">
        <v>410</v>
      </c>
      <c r="L506" s="50" t="s">
        <v>548</v>
      </c>
      <c r="M506" s="52">
        <v>162220</v>
      </c>
      <c r="N506" s="50" t="s">
        <v>549</v>
      </c>
      <c r="O506" s="50"/>
      <c r="P506" s="55">
        <v>-22</v>
      </c>
      <c r="Q506" s="52">
        <v>8</v>
      </c>
      <c r="R506" s="50" t="s">
        <v>1335</v>
      </c>
      <c r="S506" s="52">
        <v>2020</v>
      </c>
      <c r="T506" s="50" t="s">
        <v>1336</v>
      </c>
      <c r="U506" s="50" t="s">
        <v>263</v>
      </c>
      <c r="V506" s="50" t="s">
        <v>276</v>
      </c>
      <c r="W506" s="50" t="s">
        <v>429</v>
      </c>
      <c r="X506" s="52">
        <v>1</v>
      </c>
      <c r="Y506" s="52"/>
      <c r="Z506" s="50" t="s">
        <v>266</v>
      </c>
      <c r="AA506" s="52">
        <v>1</v>
      </c>
      <c r="AB506" s="52">
        <v>1</v>
      </c>
      <c r="AC506" s="51">
        <v>44044</v>
      </c>
      <c r="AD506" s="51">
        <v>44078</v>
      </c>
      <c r="AE506" s="50" t="s">
        <v>672</v>
      </c>
    </row>
    <row r="507" spans="1:31" ht="17.25" customHeight="1">
      <c r="A507" s="57" t="str">
        <f t="shared" si="15"/>
        <v>RECEITA DE CONTRATOS DE GESTÃO HOSPITALAR - CR</v>
      </c>
      <c r="B507" s="69" t="str">
        <f>VLOOKUP(A507,'De Para'!$C$3:$D$195,2,0)</f>
        <v>INGRESSOS DE FATURAS</v>
      </c>
      <c r="C507" s="83">
        <f t="shared" si="16"/>
        <v>8</v>
      </c>
      <c r="D507" s="50" t="s">
        <v>258</v>
      </c>
      <c r="E507" s="50" t="s">
        <v>410</v>
      </c>
      <c r="F507" s="51">
        <v>44044</v>
      </c>
      <c r="G507" s="50" t="s">
        <v>621</v>
      </c>
      <c r="H507" s="52">
        <v>100</v>
      </c>
      <c r="I507" s="50" t="s">
        <v>757</v>
      </c>
      <c r="J507" s="50" t="s">
        <v>409</v>
      </c>
      <c r="K507" s="50" t="s">
        <v>410</v>
      </c>
      <c r="L507" s="50" t="s">
        <v>632</v>
      </c>
      <c r="M507" s="52">
        <v>162224</v>
      </c>
      <c r="N507" s="50" t="s">
        <v>633</v>
      </c>
      <c r="O507" s="50"/>
      <c r="P507" s="55">
        <v>4948030.17</v>
      </c>
      <c r="Q507" s="52">
        <v>8</v>
      </c>
      <c r="R507" s="50" t="s">
        <v>1333</v>
      </c>
      <c r="S507" s="52">
        <v>2020</v>
      </c>
      <c r="T507" s="50" t="s">
        <v>1337</v>
      </c>
      <c r="U507" s="50" t="s">
        <v>629</v>
      </c>
      <c r="V507" s="50" t="s">
        <v>630</v>
      </c>
      <c r="W507" s="50" t="s">
        <v>634</v>
      </c>
      <c r="X507" s="52">
        <v>1</v>
      </c>
      <c r="Y507" s="52"/>
      <c r="Z507" s="50" t="s">
        <v>266</v>
      </c>
      <c r="AA507" s="52">
        <v>1</v>
      </c>
      <c r="AB507" s="52">
        <v>1</v>
      </c>
      <c r="AC507" s="51">
        <v>44044</v>
      </c>
      <c r="AD507" s="51">
        <v>44078</v>
      </c>
      <c r="AE507" s="50" t="s">
        <v>672</v>
      </c>
    </row>
    <row r="508" spans="1:31" ht="17.25" customHeight="1">
      <c r="A508" s="57" t="str">
        <f t="shared" si="15"/>
        <v>RECEITA DE CONTRATOS DE GESTÃO HOSPITALAR - CR</v>
      </c>
      <c r="B508" s="69" t="str">
        <f>VLOOKUP(A508,'De Para'!$C$3:$D$195,2,0)</f>
        <v>INGRESSOS DE FATURAS</v>
      </c>
      <c r="C508" s="83">
        <f t="shared" si="16"/>
        <v>8</v>
      </c>
      <c r="D508" s="50" t="s">
        <v>258</v>
      </c>
      <c r="E508" s="50" t="s">
        <v>410</v>
      </c>
      <c r="F508" s="51">
        <v>44044</v>
      </c>
      <c r="G508" s="50" t="s">
        <v>621</v>
      </c>
      <c r="H508" s="52">
        <v>100</v>
      </c>
      <c r="I508" s="50" t="s">
        <v>757</v>
      </c>
      <c r="J508" s="50" t="s">
        <v>409</v>
      </c>
      <c r="K508" s="50" t="s">
        <v>410</v>
      </c>
      <c r="L508" s="50" t="s">
        <v>632</v>
      </c>
      <c r="M508" s="52">
        <v>162225</v>
      </c>
      <c r="N508" s="50" t="s">
        <v>633</v>
      </c>
      <c r="O508" s="50"/>
      <c r="P508" s="55">
        <v>2537740.58</v>
      </c>
      <c r="Q508" s="52">
        <v>8</v>
      </c>
      <c r="R508" s="50" t="s">
        <v>1333</v>
      </c>
      <c r="S508" s="52">
        <v>2020</v>
      </c>
      <c r="T508" s="50" t="s">
        <v>1338</v>
      </c>
      <c r="U508" s="50" t="s">
        <v>629</v>
      </c>
      <c r="V508" s="50" t="s">
        <v>630</v>
      </c>
      <c r="W508" s="50" t="s">
        <v>634</v>
      </c>
      <c r="X508" s="52">
        <v>1</v>
      </c>
      <c r="Y508" s="52"/>
      <c r="Z508" s="50" t="s">
        <v>266</v>
      </c>
      <c r="AA508" s="52">
        <v>1</v>
      </c>
      <c r="AB508" s="52">
        <v>1</v>
      </c>
      <c r="AC508" s="51">
        <v>44044</v>
      </c>
      <c r="AD508" s="51">
        <v>44078</v>
      </c>
      <c r="AE508" s="50" t="s">
        <v>672</v>
      </c>
    </row>
    <row r="509" spans="1:31" ht="17.25" customHeight="1">
      <c r="A509" s="57" t="str">
        <f t="shared" si="15"/>
        <v>RECEITA DE CONTRATOS DE GESTÃO HOSPITALAR - CR</v>
      </c>
      <c r="B509" s="69" t="str">
        <f>VLOOKUP(A509,'De Para'!$C$3:$D$195,2,0)</f>
        <v>INGRESSOS DE FATURAS</v>
      </c>
      <c r="C509" s="83">
        <f t="shared" si="16"/>
        <v>8</v>
      </c>
      <c r="D509" s="50" t="s">
        <v>258</v>
      </c>
      <c r="E509" s="50" t="s">
        <v>410</v>
      </c>
      <c r="F509" s="51">
        <v>44050</v>
      </c>
      <c r="G509" s="50" t="s">
        <v>621</v>
      </c>
      <c r="H509" s="52">
        <v>100</v>
      </c>
      <c r="I509" s="50" t="s">
        <v>757</v>
      </c>
      <c r="J509" s="50" t="s">
        <v>409</v>
      </c>
      <c r="K509" s="50" t="s">
        <v>410</v>
      </c>
      <c r="L509" s="50" t="s">
        <v>632</v>
      </c>
      <c r="M509" s="52">
        <v>162226</v>
      </c>
      <c r="N509" s="50" t="s">
        <v>633</v>
      </c>
      <c r="O509" s="50"/>
      <c r="P509" s="55">
        <v>5921394.6699999999</v>
      </c>
      <c r="Q509" s="52">
        <v>8</v>
      </c>
      <c r="R509" s="50" t="s">
        <v>1333</v>
      </c>
      <c r="S509" s="52">
        <v>2020</v>
      </c>
      <c r="T509" s="50" t="s">
        <v>1339</v>
      </c>
      <c r="U509" s="50" t="s">
        <v>629</v>
      </c>
      <c r="V509" s="50" t="s">
        <v>630</v>
      </c>
      <c r="W509" s="50" t="s">
        <v>634</v>
      </c>
      <c r="X509" s="52">
        <v>1</v>
      </c>
      <c r="Y509" s="52"/>
      <c r="Z509" s="50" t="s">
        <v>266</v>
      </c>
      <c r="AA509" s="52">
        <v>1</v>
      </c>
      <c r="AB509" s="52">
        <v>1</v>
      </c>
      <c r="AC509" s="51">
        <v>44050</v>
      </c>
      <c r="AD509" s="51">
        <v>44078</v>
      </c>
      <c r="AE509" s="50" t="s">
        <v>672</v>
      </c>
    </row>
    <row r="510" spans="1:31" ht="17.25" customHeight="1">
      <c r="A510" s="57" t="str">
        <f t="shared" si="15"/>
        <v>RECEITA DE CONTRATOS DE GESTÃO HOSPITALAR - CR</v>
      </c>
      <c r="B510" s="69" t="str">
        <f>VLOOKUP(A510,'De Para'!$C$3:$D$195,2,0)</f>
        <v>INGRESSOS DE FATURAS</v>
      </c>
      <c r="C510" s="83">
        <f t="shared" si="16"/>
        <v>8</v>
      </c>
      <c r="D510" s="50" t="s">
        <v>258</v>
      </c>
      <c r="E510" s="50" t="s">
        <v>410</v>
      </c>
      <c r="F510" s="51">
        <v>44069</v>
      </c>
      <c r="G510" s="50" t="s">
        <v>621</v>
      </c>
      <c r="H510" s="52">
        <v>100</v>
      </c>
      <c r="I510" s="50" t="s">
        <v>757</v>
      </c>
      <c r="J510" s="50" t="s">
        <v>409</v>
      </c>
      <c r="K510" s="50" t="s">
        <v>410</v>
      </c>
      <c r="L510" s="50" t="s">
        <v>632</v>
      </c>
      <c r="M510" s="52">
        <v>162227</v>
      </c>
      <c r="N510" s="50" t="s">
        <v>633</v>
      </c>
      <c r="O510" s="50"/>
      <c r="P510" s="55">
        <v>2537740.58</v>
      </c>
      <c r="Q510" s="52">
        <v>8</v>
      </c>
      <c r="R510" s="50" t="s">
        <v>1333</v>
      </c>
      <c r="S510" s="52">
        <v>2020</v>
      </c>
      <c r="T510" s="50" t="s">
        <v>1340</v>
      </c>
      <c r="U510" s="50" t="s">
        <v>629</v>
      </c>
      <c r="V510" s="50" t="s">
        <v>630</v>
      </c>
      <c r="W510" s="50" t="s">
        <v>634</v>
      </c>
      <c r="X510" s="52">
        <v>1</v>
      </c>
      <c r="Y510" s="52"/>
      <c r="Z510" s="50" t="s">
        <v>266</v>
      </c>
      <c r="AA510" s="52">
        <v>1</v>
      </c>
      <c r="AB510" s="52">
        <v>1</v>
      </c>
      <c r="AC510" s="51">
        <v>44069</v>
      </c>
      <c r="AD510" s="51">
        <v>44078</v>
      </c>
      <c r="AE510" s="50" t="s">
        <v>672</v>
      </c>
    </row>
    <row r="511" spans="1:31" ht="17.25" customHeight="1">
      <c r="A511" s="57" t="str">
        <f t="shared" si="15"/>
        <v>RECEITA DE CONTRATOS DE GESTÃO HOSPITALAR - CR</v>
      </c>
      <c r="B511" s="69" t="str">
        <f>VLOOKUP(A511,'De Para'!$C$3:$D$195,2,0)</f>
        <v>INGRESSOS DE FATURAS</v>
      </c>
      <c r="C511" s="83">
        <f t="shared" si="16"/>
        <v>8</v>
      </c>
      <c r="D511" s="50" t="s">
        <v>258</v>
      </c>
      <c r="E511" s="50" t="s">
        <v>410</v>
      </c>
      <c r="F511" s="51">
        <v>44044</v>
      </c>
      <c r="G511" s="50" t="s">
        <v>621</v>
      </c>
      <c r="H511" s="52">
        <v>100</v>
      </c>
      <c r="I511" s="50" t="s">
        <v>757</v>
      </c>
      <c r="J511" s="50" t="s">
        <v>409</v>
      </c>
      <c r="K511" s="50" t="s">
        <v>410</v>
      </c>
      <c r="L511" s="50" t="s">
        <v>632</v>
      </c>
      <c r="M511" s="52">
        <v>162228</v>
      </c>
      <c r="N511" s="50" t="s">
        <v>633</v>
      </c>
      <c r="O511" s="50"/>
      <c r="P511" s="55">
        <v>3793076.25</v>
      </c>
      <c r="Q511" s="52">
        <v>8</v>
      </c>
      <c r="R511" s="50" t="s">
        <v>1341</v>
      </c>
      <c r="S511" s="52">
        <v>2020</v>
      </c>
      <c r="T511" s="50" t="s">
        <v>1342</v>
      </c>
      <c r="U511" s="50" t="s">
        <v>629</v>
      </c>
      <c r="V511" s="50" t="s">
        <v>630</v>
      </c>
      <c r="W511" s="50" t="s">
        <v>634</v>
      </c>
      <c r="X511" s="52">
        <v>1</v>
      </c>
      <c r="Y511" s="52"/>
      <c r="Z511" s="50" t="s">
        <v>266</v>
      </c>
      <c r="AA511" s="52">
        <v>1</v>
      </c>
      <c r="AB511" s="52">
        <v>1</v>
      </c>
      <c r="AC511" s="51">
        <v>44044</v>
      </c>
      <c r="AD511" s="51">
        <v>44078</v>
      </c>
      <c r="AE511" s="50" t="s">
        <v>672</v>
      </c>
    </row>
    <row r="512" spans="1:31" ht="17.25" customHeight="1">
      <c r="A512" s="57" t="str">
        <f t="shared" si="15"/>
        <v>SERVIÇO DE MANUTENÇÃO DE SOFTWARE/HARDWARE</v>
      </c>
      <c r="B512" s="69" t="str">
        <f>VLOOKUP(A512,'De Para'!$C$3:$D$195,2,0)</f>
        <v>FORNECEDORES</v>
      </c>
      <c r="C512" s="83">
        <f t="shared" si="16"/>
        <v>9</v>
      </c>
      <c r="D512" s="50" t="s">
        <v>258</v>
      </c>
      <c r="E512" s="50" t="s">
        <v>410</v>
      </c>
      <c r="F512" s="51">
        <v>44075</v>
      </c>
      <c r="G512" s="50" t="s">
        <v>278</v>
      </c>
      <c r="H512" s="52">
        <v>100</v>
      </c>
      <c r="I512" s="50" t="s">
        <v>675</v>
      </c>
      <c r="J512" s="50" t="s">
        <v>409</v>
      </c>
      <c r="K512" s="50" t="s">
        <v>410</v>
      </c>
      <c r="L512" s="50" t="s">
        <v>285</v>
      </c>
      <c r="M512" s="52">
        <v>162451</v>
      </c>
      <c r="N512" s="50" t="s">
        <v>286</v>
      </c>
      <c r="O512" s="50" t="s">
        <v>554</v>
      </c>
      <c r="P512" s="55">
        <v>-3640</v>
      </c>
      <c r="Q512" s="52">
        <v>9</v>
      </c>
      <c r="R512" s="50" t="s">
        <v>1343</v>
      </c>
      <c r="S512" s="52">
        <v>2020</v>
      </c>
      <c r="T512" s="50" t="s">
        <v>1344</v>
      </c>
      <c r="U512" s="50" t="s">
        <v>263</v>
      </c>
      <c r="V512" s="50" t="s">
        <v>288</v>
      </c>
      <c r="W512" s="50" t="s">
        <v>289</v>
      </c>
      <c r="X512" s="52">
        <v>1</v>
      </c>
      <c r="Y512" s="52">
        <v>132792</v>
      </c>
      <c r="Z512" s="50" t="s">
        <v>266</v>
      </c>
      <c r="AA512" s="52">
        <v>1</v>
      </c>
      <c r="AB512" s="52">
        <v>0</v>
      </c>
      <c r="AC512" s="51">
        <v>44075</v>
      </c>
      <c r="AD512" s="51">
        <v>44081</v>
      </c>
      <c r="AE512" s="50" t="s">
        <v>670</v>
      </c>
    </row>
    <row r="513" spans="1:31" ht="17.25" customHeight="1">
      <c r="A513" s="57" t="str">
        <f t="shared" si="15"/>
        <v>MATERIAIS HOSPITALARES C/ RESTRICAO</v>
      </c>
      <c r="B513" s="69" t="str">
        <f>VLOOKUP(A513,'De Para'!$C$3:$D$195,2,0)</f>
        <v>FORNECEDORES</v>
      </c>
      <c r="C513" s="83">
        <f t="shared" si="16"/>
        <v>9</v>
      </c>
      <c r="D513" s="50" t="s">
        <v>258</v>
      </c>
      <c r="E513" s="50" t="s">
        <v>410</v>
      </c>
      <c r="F513" s="51">
        <v>44077</v>
      </c>
      <c r="G513" s="50" t="s">
        <v>278</v>
      </c>
      <c r="H513" s="52">
        <v>100</v>
      </c>
      <c r="I513" s="50" t="s">
        <v>675</v>
      </c>
      <c r="J513" s="50" t="s">
        <v>409</v>
      </c>
      <c r="K513" s="50" t="s">
        <v>410</v>
      </c>
      <c r="L513" s="50" t="s">
        <v>359</v>
      </c>
      <c r="M513" s="52">
        <v>162452</v>
      </c>
      <c r="N513" s="50" t="s">
        <v>360</v>
      </c>
      <c r="O513" s="50" t="s">
        <v>844</v>
      </c>
      <c r="P513" s="55">
        <v>-13800</v>
      </c>
      <c r="Q513" s="52">
        <v>9</v>
      </c>
      <c r="R513" s="50" t="s">
        <v>1345</v>
      </c>
      <c r="S513" s="52">
        <v>2020</v>
      </c>
      <c r="T513" s="50" t="s">
        <v>1346</v>
      </c>
      <c r="U513" s="50" t="s">
        <v>263</v>
      </c>
      <c r="V513" s="50" t="s">
        <v>303</v>
      </c>
      <c r="W513" s="50" t="s">
        <v>344</v>
      </c>
      <c r="X513" s="52">
        <v>1</v>
      </c>
      <c r="Y513" s="52">
        <v>131056</v>
      </c>
      <c r="Z513" s="50" t="s">
        <v>266</v>
      </c>
      <c r="AA513" s="52">
        <v>1</v>
      </c>
      <c r="AB513" s="52">
        <v>0</v>
      </c>
      <c r="AC513" s="51">
        <v>44077</v>
      </c>
      <c r="AD513" s="51">
        <v>44081</v>
      </c>
      <c r="AE513" s="50" t="s">
        <v>670</v>
      </c>
    </row>
    <row r="514" spans="1:31" ht="17.25" customHeight="1">
      <c r="A514" s="57" t="str">
        <f t="shared" si="15"/>
        <v>GASES HOSPITALARES</v>
      </c>
      <c r="B514" s="69" t="str">
        <f>VLOOKUP(A514,'De Para'!$C$3:$D$195,2,0)</f>
        <v>FORNECEDORES</v>
      </c>
      <c r="C514" s="83">
        <f t="shared" si="16"/>
        <v>9</v>
      </c>
      <c r="D514" s="50" t="s">
        <v>258</v>
      </c>
      <c r="E514" s="50" t="s">
        <v>410</v>
      </c>
      <c r="F514" s="51">
        <v>44077</v>
      </c>
      <c r="G514" s="50" t="s">
        <v>278</v>
      </c>
      <c r="H514" s="52">
        <v>100</v>
      </c>
      <c r="I514" s="50" t="s">
        <v>675</v>
      </c>
      <c r="J514" s="50" t="s">
        <v>409</v>
      </c>
      <c r="K514" s="50" t="s">
        <v>410</v>
      </c>
      <c r="L514" s="50" t="s">
        <v>464</v>
      </c>
      <c r="M514" s="52">
        <v>162453</v>
      </c>
      <c r="N514" s="50" t="s">
        <v>465</v>
      </c>
      <c r="O514" s="50" t="s">
        <v>1062</v>
      </c>
      <c r="P514" s="55">
        <v>-360</v>
      </c>
      <c r="Q514" s="52">
        <v>9</v>
      </c>
      <c r="R514" s="50" t="s">
        <v>1347</v>
      </c>
      <c r="S514" s="52">
        <v>2020</v>
      </c>
      <c r="T514" s="50" t="s">
        <v>1348</v>
      </c>
      <c r="U514" s="50" t="s">
        <v>263</v>
      </c>
      <c r="V514" s="50" t="s">
        <v>303</v>
      </c>
      <c r="W514" s="50" t="s">
        <v>466</v>
      </c>
      <c r="X514" s="52">
        <v>1</v>
      </c>
      <c r="Y514" s="52">
        <v>131652</v>
      </c>
      <c r="Z514" s="50" t="s">
        <v>266</v>
      </c>
      <c r="AA514" s="52">
        <v>1</v>
      </c>
      <c r="AB514" s="52">
        <v>0</v>
      </c>
      <c r="AC514" s="51">
        <v>44077</v>
      </c>
      <c r="AD514" s="51">
        <v>44081</v>
      </c>
      <c r="AE514" s="50" t="s">
        <v>670</v>
      </c>
    </row>
    <row r="515" spans="1:31" ht="17.25" customHeight="1">
      <c r="A515" s="57" t="str">
        <f t="shared" ref="A515:A578" si="17">N515</f>
        <v>MATERIAIS HOSPITALARES C/ RESTRICAO</v>
      </c>
      <c r="B515" s="69" t="str">
        <f>VLOOKUP(A515,'De Para'!$C$3:$D$195,2,0)</f>
        <v>FORNECEDORES</v>
      </c>
      <c r="C515" s="83">
        <f t="shared" si="16"/>
        <v>9</v>
      </c>
      <c r="D515" s="50" t="s">
        <v>258</v>
      </c>
      <c r="E515" s="50" t="s">
        <v>410</v>
      </c>
      <c r="F515" s="51">
        <v>44077</v>
      </c>
      <c r="G515" s="50" t="s">
        <v>278</v>
      </c>
      <c r="H515" s="52">
        <v>100</v>
      </c>
      <c r="I515" s="50" t="s">
        <v>675</v>
      </c>
      <c r="J515" s="50" t="s">
        <v>409</v>
      </c>
      <c r="K515" s="50" t="s">
        <v>410</v>
      </c>
      <c r="L515" s="50" t="s">
        <v>359</v>
      </c>
      <c r="M515" s="52">
        <v>162454</v>
      </c>
      <c r="N515" s="50" t="s">
        <v>360</v>
      </c>
      <c r="O515" s="50" t="s">
        <v>343</v>
      </c>
      <c r="P515" s="55">
        <v>-4946.7</v>
      </c>
      <c r="Q515" s="52">
        <v>9</v>
      </c>
      <c r="R515" s="50" t="s">
        <v>1349</v>
      </c>
      <c r="S515" s="52">
        <v>2020</v>
      </c>
      <c r="T515" s="50" t="s">
        <v>1350</v>
      </c>
      <c r="U515" s="50" t="s">
        <v>263</v>
      </c>
      <c r="V515" s="50" t="s">
        <v>303</v>
      </c>
      <c r="W515" s="50" t="s">
        <v>344</v>
      </c>
      <c r="X515" s="52">
        <v>1</v>
      </c>
      <c r="Y515" s="52">
        <v>131654</v>
      </c>
      <c r="Z515" s="50" t="s">
        <v>266</v>
      </c>
      <c r="AA515" s="52">
        <v>1</v>
      </c>
      <c r="AB515" s="52">
        <v>0</v>
      </c>
      <c r="AC515" s="51">
        <v>44077</v>
      </c>
      <c r="AD515" s="51">
        <v>44081</v>
      </c>
      <c r="AE515" s="50" t="s">
        <v>670</v>
      </c>
    </row>
    <row r="516" spans="1:31" ht="17.25" customHeight="1">
      <c r="A516" s="57" t="str">
        <f t="shared" si="17"/>
        <v>MEDICAMENTOS C/ RESTRICAO</v>
      </c>
      <c r="B516" s="69" t="str">
        <f>VLOOKUP(A516,'De Para'!$C$3:$D$195,2,0)</f>
        <v>FORNECEDORES</v>
      </c>
      <c r="C516" s="83">
        <f t="shared" si="16"/>
        <v>9</v>
      </c>
      <c r="D516" s="50" t="s">
        <v>258</v>
      </c>
      <c r="E516" s="50" t="s">
        <v>410</v>
      </c>
      <c r="F516" s="51">
        <v>44077</v>
      </c>
      <c r="G516" s="50" t="s">
        <v>278</v>
      </c>
      <c r="H516" s="52">
        <v>100</v>
      </c>
      <c r="I516" s="50" t="s">
        <v>675</v>
      </c>
      <c r="J516" s="50" t="s">
        <v>409</v>
      </c>
      <c r="K516" s="50" t="s">
        <v>410</v>
      </c>
      <c r="L516" s="50" t="s">
        <v>341</v>
      </c>
      <c r="M516" s="52">
        <v>162455</v>
      </c>
      <c r="N516" s="50" t="s">
        <v>342</v>
      </c>
      <c r="O516" s="50" t="s">
        <v>343</v>
      </c>
      <c r="P516" s="55">
        <v>-667.16</v>
      </c>
      <c r="Q516" s="52">
        <v>9</v>
      </c>
      <c r="R516" s="50" t="s">
        <v>1351</v>
      </c>
      <c r="S516" s="52">
        <v>2020</v>
      </c>
      <c r="T516" s="50" t="s">
        <v>1352</v>
      </c>
      <c r="U516" s="50" t="s">
        <v>263</v>
      </c>
      <c r="V516" s="50" t="s">
        <v>303</v>
      </c>
      <c r="W516" s="50" t="s">
        <v>344</v>
      </c>
      <c r="X516" s="52">
        <v>1</v>
      </c>
      <c r="Y516" s="52">
        <v>131657</v>
      </c>
      <c r="Z516" s="50" t="s">
        <v>266</v>
      </c>
      <c r="AA516" s="52">
        <v>1</v>
      </c>
      <c r="AB516" s="52">
        <v>0</v>
      </c>
      <c r="AC516" s="51">
        <v>44077</v>
      </c>
      <c r="AD516" s="51">
        <v>44081</v>
      </c>
      <c r="AE516" s="50" t="s">
        <v>670</v>
      </c>
    </row>
    <row r="517" spans="1:31" ht="17.25" customHeight="1">
      <c r="A517" s="57" t="str">
        <f t="shared" si="17"/>
        <v>GASES HOSPITALARES</v>
      </c>
      <c r="B517" s="69" t="str">
        <f>VLOOKUP(A517,'De Para'!$C$3:$D$195,2,0)</f>
        <v>FORNECEDORES</v>
      </c>
      <c r="C517" s="83">
        <f t="shared" si="16"/>
        <v>9</v>
      </c>
      <c r="D517" s="50" t="s">
        <v>258</v>
      </c>
      <c r="E517" s="50" t="s">
        <v>410</v>
      </c>
      <c r="F517" s="51">
        <v>44077</v>
      </c>
      <c r="G517" s="50" t="s">
        <v>278</v>
      </c>
      <c r="H517" s="52">
        <v>100</v>
      </c>
      <c r="I517" s="50" t="s">
        <v>675</v>
      </c>
      <c r="J517" s="50" t="s">
        <v>409</v>
      </c>
      <c r="K517" s="50" t="s">
        <v>410</v>
      </c>
      <c r="L517" s="50" t="s">
        <v>464</v>
      </c>
      <c r="M517" s="52">
        <v>162456</v>
      </c>
      <c r="N517" s="50" t="s">
        <v>465</v>
      </c>
      <c r="O517" s="50" t="s">
        <v>1062</v>
      </c>
      <c r="P517" s="55">
        <v>-300</v>
      </c>
      <c r="Q517" s="52">
        <v>9</v>
      </c>
      <c r="R517" s="50" t="s">
        <v>1353</v>
      </c>
      <c r="S517" s="52">
        <v>2020</v>
      </c>
      <c r="T517" s="50" t="s">
        <v>1354</v>
      </c>
      <c r="U517" s="50" t="s">
        <v>263</v>
      </c>
      <c r="V517" s="50" t="s">
        <v>303</v>
      </c>
      <c r="W517" s="50" t="s">
        <v>466</v>
      </c>
      <c r="X517" s="52">
        <v>1</v>
      </c>
      <c r="Y517" s="52">
        <v>131663</v>
      </c>
      <c r="Z517" s="50" t="s">
        <v>266</v>
      </c>
      <c r="AA517" s="52">
        <v>1</v>
      </c>
      <c r="AB517" s="52">
        <v>0</v>
      </c>
      <c r="AC517" s="51">
        <v>44077</v>
      </c>
      <c r="AD517" s="51">
        <v>44081</v>
      </c>
      <c r="AE517" s="50" t="s">
        <v>670</v>
      </c>
    </row>
    <row r="518" spans="1:31" ht="17.25" customHeight="1">
      <c r="A518" s="57" t="str">
        <f t="shared" si="17"/>
        <v>GASES HOSPITALARES</v>
      </c>
      <c r="B518" s="69" t="str">
        <f>VLOOKUP(A518,'De Para'!$C$3:$D$195,2,0)</f>
        <v>FORNECEDORES</v>
      </c>
      <c r="C518" s="83">
        <f t="shared" si="16"/>
        <v>9</v>
      </c>
      <c r="D518" s="50" t="s">
        <v>258</v>
      </c>
      <c r="E518" s="50" t="s">
        <v>410</v>
      </c>
      <c r="F518" s="51">
        <v>44077</v>
      </c>
      <c r="G518" s="50" t="s">
        <v>278</v>
      </c>
      <c r="H518" s="52">
        <v>100</v>
      </c>
      <c r="I518" s="50" t="s">
        <v>675</v>
      </c>
      <c r="J518" s="50" t="s">
        <v>409</v>
      </c>
      <c r="K518" s="50" t="s">
        <v>410</v>
      </c>
      <c r="L518" s="50" t="s">
        <v>464</v>
      </c>
      <c r="M518" s="52">
        <v>162457</v>
      </c>
      <c r="N518" s="50" t="s">
        <v>465</v>
      </c>
      <c r="O518" s="50" t="s">
        <v>1062</v>
      </c>
      <c r="P518" s="55">
        <v>-180</v>
      </c>
      <c r="Q518" s="52">
        <v>9</v>
      </c>
      <c r="R518" s="50" t="s">
        <v>1355</v>
      </c>
      <c r="S518" s="52">
        <v>2020</v>
      </c>
      <c r="T518" s="50" t="s">
        <v>1356</v>
      </c>
      <c r="U518" s="50" t="s">
        <v>263</v>
      </c>
      <c r="V518" s="50" t="s">
        <v>303</v>
      </c>
      <c r="W518" s="50" t="s">
        <v>466</v>
      </c>
      <c r="X518" s="52">
        <v>1</v>
      </c>
      <c r="Y518" s="52">
        <v>131720</v>
      </c>
      <c r="Z518" s="50" t="s">
        <v>266</v>
      </c>
      <c r="AA518" s="52">
        <v>1</v>
      </c>
      <c r="AB518" s="52">
        <v>0</v>
      </c>
      <c r="AC518" s="51">
        <v>44077</v>
      </c>
      <c r="AD518" s="51">
        <v>44081</v>
      </c>
      <c r="AE518" s="50" t="s">
        <v>670</v>
      </c>
    </row>
    <row r="519" spans="1:31" ht="17.25" customHeight="1">
      <c r="A519" s="57" t="str">
        <f t="shared" si="17"/>
        <v>MATERIAIS HOSPITALARES C/ RESTRICAO</v>
      </c>
      <c r="B519" s="69" t="str">
        <f>VLOOKUP(A519,'De Para'!$C$3:$D$195,2,0)</f>
        <v>FORNECEDORES</v>
      </c>
      <c r="C519" s="83">
        <f t="shared" si="16"/>
        <v>9</v>
      </c>
      <c r="D519" s="50" t="s">
        <v>258</v>
      </c>
      <c r="E519" s="50" t="s">
        <v>410</v>
      </c>
      <c r="F519" s="51">
        <v>44077</v>
      </c>
      <c r="G519" s="50" t="s">
        <v>278</v>
      </c>
      <c r="H519" s="52">
        <v>100</v>
      </c>
      <c r="I519" s="86" t="s">
        <v>675</v>
      </c>
      <c r="J519" s="50" t="s">
        <v>409</v>
      </c>
      <c r="K519" s="50" t="s">
        <v>410</v>
      </c>
      <c r="L519" s="50" t="s">
        <v>359</v>
      </c>
      <c r="M519" s="52">
        <v>162458</v>
      </c>
      <c r="N519" s="50" t="s">
        <v>360</v>
      </c>
      <c r="O519" s="53" t="s">
        <v>519</v>
      </c>
      <c r="P519" s="55">
        <v>-546.79999999999995</v>
      </c>
      <c r="Q519" s="52">
        <v>9</v>
      </c>
      <c r="R519" s="50" t="s">
        <v>1357</v>
      </c>
      <c r="S519" s="52">
        <v>2020</v>
      </c>
      <c r="T519" s="50" t="s">
        <v>1358</v>
      </c>
      <c r="U519" s="50" t="s">
        <v>263</v>
      </c>
      <c r="V519" s="50" t="s">
        <v>303</v>
      </c>
      <c r="W519" s="50" t="s">
        <v>344</v>
      </c>
      <c r="X519" s="52">
        <v>1</v>
      </c>
      <c r="Y519" s="52">
        <v>132337</v>
      </c>
      <c r="Z519" s="50" t="s">
        <v>266</v>
      </c>
      <c r="AA519" s="52">
        <v>1</v>
      </c>
      <c r="AB519" s="52">
        <v>0</v>
      </c>
      <c r="AC519" s="51">
        <v>44077</v>
      </c>
      <c r="AD519" s="51">
        <v>44081</v>
      </c>
      <c r="AE519" s="50" t="s">
        <v>670</v>
      </c>
    </row>
    <row r="520" spans="1:31" ht="17.25" customHeight="1">
      <c r="A520" s="57" t="str">
        <f t="shared" si="17"/>
        <v>MEDICAMENTOS C/ RESTRICAO</v>
      </c>
      <c r="B520" s="69" t="str">
        <f>VLOOKUP(A520,'De Para'!$C$3:$D$195,2,0)</f>
        <v>FORNECEDORES</v>
      </c>
      <c r="C520" s="83">
        <f t="shared" si="16"/>
        <v>9</v>
      </c>
      <c r="D520" s="50" t="s">
        <v>258</v>
      </c>
      <c r="E520" s="50" t="s">
        <v>410</v>
      </c>
      <c r="F520" s="51">
        <v>44077</v>
      </c>
      <c r="G520" s="50" t="s">
        <v>278</v>
      </c>
      <c r="H520" s="52">
        <v>100</v>
      </c>
      <c r="I520" s="86" t="s">
        <v>675</v>
      </c>
      <c r="J520" s="50" t="s">
        <v>409</v>
      </c>
      <c r="K520" s="50" t="s">
        <v>410</v>
      </c>
      <c r="L520" s="50" t="s">
        <v>341</v>
      </c>
      <c r="M520" s="52">
        <v>162459</v>
      </c>
      <c r="N520" s="50" t="s">
        <v>342</v>
      </c>
      <c r="O520" s="50" t="s">
        <v>585</v>
      </c>
      <c r="P520" s="55">
        <v>-1559.4</v>
      </c>
      <c r="Q520" s="52">
        <v>9</v>
      </c>
      <c r="R520" s="50" t="s">
        <v>1359</v>
      </c>
      <c r="S520" s="52">
        <v>2020</v>
      </c>
      <c r="T520" s="50" t="s">
        <v>1360</v>
      </c>
      <c r="U520" s="50" t="s">
        <v>263</v>
      </c>
      <c r="V520" s="50" t="s">
        <v>303</v>
      </c>
      <c r="W520" s="50" t="s">
        <v>344</v>
      </c>
      <c r="X520" s="52">
        <v>1</v>
      </c>
      <c r="Y520" s="52">
        <v>132359</v>
      </c>
      <c r="Z520" s="50" t="s">
        <v>266</v>
      </c>
      <c r="AA520" s="52">
        <v>1</v>
      </c>
      <c r="AB520" s="52">
        <v>0</v>
      </c>
      <c r="AC520" s="51">
        <v>44077</v>
      </c>
      <c r="AD520" s="51">
        <v>44081</v>
      </c>
      <c r="AE520" s="50" t="s">
        <v>670</v>
      </c>
    </row>
    <row r="521" spans="1:31" ht="17.25" customHeight="1">
      <c r="A521" s="57" t="str">
        <f t="shared" si="17"/>
        <v>MEDICAMENTOS C/ RESTRICAO</v>
      </c>
      <c r="B521" s="69" t="str">
        <f>VLOOKUP(A521,'De Para'!$C$3:$D$195,2,0)</f>
        <v>FORNECEDORES</v>
      </c>
      <c r="C521" s="83">
        <f t="shared" si="16"/>
        <v>9</v>
      </c>
      <c r="D521" s="50" t="s">
        <v>258</v>
      </c>
      <c r="E521" s="50" t="s">
        <v>410</v>
      </c>
      <c r="F521" s="51">
        <v>44077</v>
      </c>
      <c r="G521" s="50" t="s">
        <v>278</v>
      </c>
      <c r="H521" s="52">
        <v>100</v>
      </c>
      <c r="I521" s="86" t="s">
        <v>675</v>
      </c>
      <c r="J521" s="50" t="s">
        <v>409</v>
      </c>
      <c r="K521" s="50" t="s">
        <v>410</v>
      </c>
      <c r="L521" s="50" t="s">
        <v>341</v>
      </c>
      <c r="M521" s="52">
        <v>162460</v>
      </c>
      <c r="N521" s="50" t="s">
        <v>342</v>
      </c>
      <c r="O521" s="50" t="s">
        <v>552</v>
      </c>
      <c r="P521" s="55">
        <v>-4410</v>
      </c>
      <c r="Q521" s="52">
        <v>9</v>
      </c>
      <c r="R521" s="50" t="s">
        <v>1361</v>
      </c>
      <c r="S521" s="52">
        <v>2020</v>
      </c>
      <c r="T521" s="50" t="s">
        <v>1362</v>
      </c>
      <c r="U521" s="50" t="s">
        <v>263</v>
      </c>
      <c r="V521" s="50" t="s">
        <v>303</v>
      </c>
      <c r="W521" s="50" t="s">
        <v>344</v>
      </c>
      <c r="X521" s="52">
        <v>1</v>
      </c>
      <c r="Y521" s="52">
        <v>133085</v>
      </c>
      <c r="Z521" s="50" t="s">
        <v>266</v>
      </c>
      <c r="AA521" s="52">
        <v>1</v>
      </c>
      <c r="AB521" s="52">
        <v>0</v>
      </c>
      <c r="AC521" s="51">
        <v>44077</v>
      </c>
      <c r="AD521" s="51">
        <v>44081</v>
      </c>
      <c r="AE521" s="50" t="s">
        <v>670</v>
      </c>
    </row>
    <row r="522" spans="1:31" ht="17.25" customHeight="1">
      <c r="A522" s="57" t="str">
        <f t="shared" si="17"/>
        <v>MEDICAMENTOS C/ RESTRICAO</v>
      </c>
      <c r="B522" s="69" t="str">
        <f>VLOOKUP(A522,'De Para'!$C$3:$D$195,2,0)</f>
        <v>FORNECEDORES</v>
      </c>
      <c r="C522" s="83">
        <f t="shared" si="16"/>
        <v>9</v>
      </c>
      <c r="D522" s="50" t="s">
        <v>258</v>
      </c>
      <c r="E522" s="50" t="s">
        <v>410</v>
      </c>
      <c r="F522" s="51">
        <v>44077</v>
      </c>
      <c r="G522" s="50" t="s">
        <v>278</v>
      </c>
      <c r="H522" s="52">
        <v>100</v>
      </c>
      <c r="I522" s="86" t="s">
        <v>675</v>
      </c>
      <c r="J522" s="50" t="s">
        <v>409</v>
      </c>
      <c r="K522" s="50" t="s">
        <v>410</v>
      </c>
      <c r="L522" s="50" t="s">
        <v>341</v>
      </c>
      <c r="M522" s="52">
        <v>162461</v>
      </c>
      <c r="N522" s="50" t="s">
        <v>342</v>
      </c>
      <c r="O522" s="53" t="s">
        <v>377</v>
      </c>
      <c r="P522" s="55">
        <v>-545.5</v>
      </c>
      <c r="Q522" s="52">
        <v>9</v>
      </c>
      <c r="R522" s="50" t="s">
        <v>618</v>
      </c>
      <c r="S522" s="52">
        <v>2020</v>
      </c>
      <c r="T522" s="50" t="s">
        <v>1363</v>
      </c>
      <c r="U522" s="50" t="s">
        <v>263</v>
      </c>
      <c r="V522" s="50" t="s">
        <v>303</v>
      </c>
      <c r="W522" s="50" t="s">
        <v>344</v>
      </c>
      <c r="X522" s="52">
        <v>1</v>
      </c>
      <c r="Y522" s="52">
        <v>133594</v>
      </c>
      <c r="Z522" s="50" t="s">
        <v>266</v>
      </c>
      <c r="AA522" s="52">
        <v>1</v>
      </c>
      <c r="AB522" s="52">
        <v>0</v>
      </c>
      <c r="AC522" s="51">
        <v>44077</v>
      </c>
      <c r="AD522" s="51">
        <v>44081</v>
      </c>
      <c r="AE522" s="50" t="s">
        <v>670</v>
      </c>
    </row>
    <row r="523" spans="1:31" ht="17.25" customHeight="1">
      <c r="A523" s="57" t="str">
        <f t="shared" si="17"/>
        <v>ISS - IMPOSTO S/ SERVIÇOS TOMADOS</v>
      </c>
      <c r="B523" s="69" t="str">
        <f>VLOOKUP(A523,'De Para'!$C$3:$D$195,2,0)</f>
        <v>IMPOSTOS</v>
      </c>
      <c r="C523" s="83">
        <f t="shared" si="16"/>
        <v>9</v>
      </c>
      <c r="D523" s="50" t="s">
        <v>258</v>
      </c>
      <c r="E523" s="50" t="s">
        <v>410</v>
      </c>
      <c r="F523" s="51">
        <v>44077</v>
      </c>
      <c r="G523" s="50" t="s">
        <v>278</v>
      </c>
      <c r="H523" s="52">
        <v>100</v>
      </c>
      <c r="I523" s="86" t="s">
        <v>675</v>
      </c>
      <c r="J523" s="50" t="s">
        <v>409</v>
      </c>
      <c r="K523" s="50" t="s">
        <v>410</v>
      </c>
      <c r="L523" s="50" t="s">
        <v>364</v>
      </c>
      <c r="M523" s="52">
        <v>162462</v>
      </c>
      <c r="N523" s="50" t="s">
        <v>365</v>
      </c>
      <c r="O523" s="50" t="s">
        <v>59</v>
      </c>
      <c r="P523" s="55">
        <v>-4234.8</v>
      </c>
      <c r="Q523" s="52">
        <v>9</v>
      </c>
      <c r="R523" s="50" t="s">
        <v>1364</v>
      </c>
      <c r="S523" s="52">
        <v>2020</v>
      </c>
      <c r="T523" s="50" t="s">
        <v>1365</v>
      </c>
      <c r="U523" s="50" t="s">
        <v>263</v>
      </c>
      <c r="V523" s="50" t="s">
        <v>337</v>
      </c>
      <c r="W523" s="50" t="s">
        <v>366</v>
      </c>
      <c r="X523" s="52">
        <v>1</v>
      </c>
      <c r="Y523" s="52">
        <v>133610</v>
      </c>
      <c r="Z523" s="50" t="s">
        <v>266</v>
      </c>
      <c r="AA523" s="52">
        <v>1</v>
      </c>
      <c r="AB523" s="52">
        <v>0</v>
      </c>
      <c r="AC523" s="51">
        <v>44077</v>
      </c>
      <c r="AD523" s="51">
        <v>44081</v>
      </c>
      <c r="AE523" s="50" t="s">
        <v>670</v>
      </c>
    </row>
    <row r="524" spans="1:31" ht="17.25" customHeight="1">
      <c r="A524" s="57" t="str">
        <f t="shared" si="17"/>
        <v>ISS - IMPOSTO S/ SERVIÇOS TOMADOS</v>
      </c>
      <c r="B524" s="69" t="str">
        <f>VLOOKUP(A524,'De Para'!$C$3:$D$195,2,0)</f>
        <v>IMPOSTOS</v>
      </c>
      <c r="C524" s="83">
        <f t="shared" si="16"/>
        <v>9</v>
      </c>
      <c r="D524" s="50" t="s">
        <v>258</v>
      </c>
      <c r="E524" s="50" t="s">
        <v>410</v>
      </c>
      <c r="F524" s="51">
        <v>44077</v>
      </c>
      <c r="G524" s="50" t="s">
        <v>278</v>
      </c>
      <c r="H524" s="52">
        <v>100</v>
      </c>
      <c r="I524" s="86" t="s">
        <v>675</v>
      </c>
      <c r="J524" s="50" t="s">
        <v>409</v>
      </c>
      <c r="K524" s="50" t="s">
        <v>410</v>
      </c>
      <c r="L524" s="50" t="s">
        <v>364</v>
      </c>
      <c r="M524" s="52">
        <v>162463</v>
      </c>
      <c r="N524" s="50" t="s">
        <v>365</v>
      </c>
      <c r="O524" s="50" t="s">
        <v>59</v>
      </c>
      <c r="P524" s="55">
        <v>-10242.030000000001</v>
      </c>
      <c r="Q524" s="52">
        <v>9</v>
      </c>
      <c r="R524" s="50" t="s">
        <v>1366</v>
      </c>
      <c r="S524" s="52">
        <v>2020</v>
      </c>
      <c r="T524" s="50" t="s">
        <v>1367</v>
      </c>
      <c r="U524" s="50" t="s">
        <v>263</v>
      </c>
      <c r="V524" s="50" t="s">
        <v>337</v>
      </c>
      <c r="W524" s="50" t="s">
        <v>366</v>
      </c>
      <c r="X524" s="52">
        <v>1</v>
      </c>
      <c r="Y524" s="52">
        <v>133611</v>
      </c>
      <c r="Z524" s="50" t="s">
        <v>266</v>
      </c>
      <c r="AA524" s="52">
        <v>1</v>
      </c>
      <c r="AB524" s="52">
        <v>0</v>
      </c>
      <c r="AC524" s="51">
        <v>44077</v>
      </c>
      <c r="AD524" s="51">
        <v>44081</v>
      </c>
      <c r="AE524" s="50" t="s">
        <v>670</v>
      </c>
    </row>
    <row r="525" spans="1:31" ht="17.25" customHeight="1">
      <c r="A525" s="57" t="str">
        <f t="shared" si="17"/>
        <v>ADIANTAMENTO FORNECEDORES (Não usar)</v>
      </c>
      <c r="B525" s="69" t="str">
        <f>VLOOKUP(A525,'De Para'!$C$3:$D$195,2,0)</f>
        <v>FORNECEDORES</v>
      </c>
      <c r="C525" s="83">
        <f t="shared" si="16"/>
        <v>9</v>
      </c>
      <c r="D525" s="50" t="s">
        <v>258</v>
      </c>
      <c r="E525" s="50" t="s">
        <v>410</v>
      </c>
      <c r="F525" s="51">
        <v>44077</v>
      </c>
      <c r="G525" s="50" t="s">
        <v>278</v>
      </c>
      <c r="H525" s="52">
        <v>100</v>
      </c>
      <c r="I525" s="86" t="s">
        <v>675</v>
      </c>
      <c r="J525" s="50" t="s">
        <v>409</v>
      </c>
      <c r="K525" s="50" t="s">
        <v>410</v>
      </c>
      <c r="L525" s="50" t="s">
        <v>406</v>
      </c>
      <c r="M525" s="52">
        <v>162464</v>
      </c>
      <c r="N525" s="50" t="s">
        <v>407</v>
      </c>
      <c r="O525" s="50" t="s">
        <v>1368</v>
      </c>
      <c r="P525" s="55">
        <v>-2530678.06</v>
      </c>
      <c r="Q525" s="52">
        <v>9</v>
      </c>
      <c r="R525" s="50" t="s">
        <v>1369</v>
      </c>
      <c r="S525" s="52">
        <v>2020</v>
      </c>
      <c r="T525" s="50" t="s">
        <v>1370</v>
      </c>
      <c r="U525" s="50" t="s">
        <v>263</v>
      </c>
      <c r="V525" s="50" t="s">
        <v>355</v>
      </c>
      <c r="W525" s="50" t="s">
        <v>408</v>
      </c>
      <c r="X525" s="52">
        <v>1</v>
      </c>
      <c r="Y525" s="52">
        <v>133771</v>
      </c>
      <c r="Z525" s="50" t="s">
        <v>266</v>
      </c>
      <c r="AA525" s="52">
        <v>1</v>
      </c>
      <c r="AB525" s="52">
        <v>0</v>
      </c>
      <c r="AC525" s="51">
        <v>44077</v>
      </c>
      <c r="AD525" s="51">
        <v>44081</v>
      </c>
      <c r="AE525" s="50" t="s">
        <v>670</v>
      </c>
    </row>
    <row r="526" spans="1:31" ht="17.25" customHeight="1">
      <c r="A526" s="57" t="str">
        <f t="shared" si="17"/>
        <v>SERVIÇO ADVOCATÍCIO</v>
      </c>
      <c r="B526" s="69" t="str">
        <f>VLOOKUP(A526,'De Para'!$C$3:$D$195,2,0)</f>
        <v>FORNECEDORES</v>
      </c>
      <c r="C526" s="83">
        <f t="shared" si="16"/>
        <v>9</v>
      </c>
      <c r="D526" s="50" t="s">
        <v>258</v>
      </c>
      <c r="E526" s="50" t="s">
        <v>410</v>
      </c>
      <c r="F526" s="51">
        <v>44078</v>
      </c>
      <c r="G526" s="50" t="s">
        <v>278</v>
      </c>
      <c r="H526" s="52">
        <v>100</v>
      </c>
      <c r="I526" s="86" t="s">
        <v>675</v>
      </c>
      <c r="J526" s="50" t="s">
        <v>409</v>
      </c>
      <c r="K526" s="50" t="s">
        <v>410</v>
      </c>
      <c r="L526" s="50" t="s">
        <v>433</v>
      </c>
      <c r="M526" s="52">
        <v>162465</v>
      </c>
      <c r="N526" s="50" t="s">
        <v>434</v>
      </c>
      <c r="O526" s="50" t="s">
        <v>1371</v>
      </c>
      <c r="P526" s="55">
        <v>-10400</v>
      </c>
      <c r="Q526" s="52">
        <v>9</v>
      </c>
      <c r="R526" s="50" t="s">
        <v>523</v>
      </c>
      <c r="S526" s="52">
        <v>2020</v>
      </c>
      <c r="T526" s="50" t="s">
        <v>1372</v>
      </c>
      <c r="U526" s="50" t="s">
        <v>263</v>
      </c>
      <c r="V526" s="50" t="s">
        <v>288</v>
      </c>
      <c r="W526" s="50" t="s">
        <v>325</v>
      </c>
      <c r="X526" s="52">
        <v>1</v>
      </c>
      <c r="Y526" s="52">
        <v>133566</v>
      </c>
      <c r="Z526" s="50" t="s">
        <v>266</v>
      </c>
      <c r="AA526" s="52">
        <v>1</v>
      </c>
      <c r="AB526" s="52">
        <v>0</v>
      </c>
      <c r="AC526" s="51">
        <v>44078</v>
      </c>
      <c r="AD526" s="51">
        <v>44081</v>
      </c>
      <c r="AE526" s="50" t="s">
        <v>670</v>
      </c>
    </row>
    <row r="527" spans="1:31" ht="17.25" customHeight="1">
      <c r="A527" s="57" t="str">
        <f t="shared" si="17"/>
        <v>ADIANTAMENTO FORNECEDORES (Não usar)</v>
      </c>
      <c r="B527" s="69" t="str">
        <f>VLOOKUP(A527,'De Para'!$C$3:$D$195,2,0)</f>
        <v>FORNECEDORES</v>
      </c>
      <c r="C527" s="83">
        <f t="shared" si="16"/>
        <v>9</v>
      </c>
      <c r="D527" s="50" t="s">
        <v>258</v>
      </c>
      <c r="E527" s="50" t="s">
        <v>410</v>
      </c>
      <c r="F527" s="51">
        <v>44078</v>
      </c>
      <c r="G527" s="50" t="s">
        <v>278</v>
      </c>
      <c r="H527" s="52">
        <v>100</v>
      </c>
      <c r="I527" s="86" t="s">
        <v>675</v>
      </c>
      <c r="J527" s="50" t="s">
        <v>409</v>
      </c>
      <c r="K527" s="50" t="s">
        <v>410</v>
      </c>
      <c r="L527" s="50" t="s">
        <v>406</v>
      </c>
      <c r="M527" s="52">
        <v>162466</v>
      </c>
      <c r="N527" s="50" t="s">
        <v>407</v>
      </c>
      <c r="O527" s="50" t="s">
        <v>1373</v>
      </c>
      <c r="P527" s="55">
        <v>-15222</v>
      </c>
      <c r="Q527" s="52">
        <v>9</v>
      </c>
      <c r="R527" s="50" t="s">
        <v>1374</v>
      </c>
      <c r="S527" s="52">
        <v>2020</v>
      </c>
      <c r="T527" s="50" t="s">
        <v>1375</v>
      </c>
      <c r="U527" s="50" t="s">
        <v>263</v>
      </c>
      <c r="V527" s="50" t="s">
        <v>355</v>
      </c>
      <c r="W527" s="50" t="s">
        <v>408</v>
      </c>
      <c r="X527" s="52">
        <v>1</v>
      </c>
      <c r="Y527" s="52">
        <v>133911</v>
      </c>
      <c r="Z527" s="50" t="s">
        <v>266</v>
      </c>
      <c r="AA527" s="52">
        <v>1</v>
      </c>
      <c r="AB527" s="52">
        <v>0</v>
      </c>
      <c r="AC527" s="51">
        <v>44078</v>
      </c>
      <c r="AD527" s="51">
        <v>44081</v>
      </c>
      <c r="AE527" s="50" t="s">
        <v>670</v>
      </c>
    </row>
    <row r="528" spans="1:31" ht="17.25" customHeight="1">
      <c r="A528" s="57" t="str">
        <f t="shared" si="17"/>
        <v>ADIANTAMENTO FORNECEDORES (Não usar)</v>
      </c>
      <c r="B528" s="69" t="str">
        <f>VLOOKUP(A528,'De Para'!$C$3:$D$195,2,0)</f>
        <v>FORNECEDORES</v>
      </c>
      <c r="C528" s="83">
        <f t="shared" si="16"/>
        <v>9</v>
      </c>
      <c r="D528" s="50" t="s">
        <v>258</v>
      </c>
      <c r="E528" s="50" t="s">
        <v>410</v>
      </c>
      <c r="F528" s="51">
        <v>44078</v>
      </c>
      <c r="G528" s="50" t="s">
        <v>278</v>
      </c>
      <c r="H528" s="52">
        <v>100</v>
      </c>
      <c r="I528" s="86" t="s">
        <v>675</v>
      </c>
      <c r="J528" s="50" t="s">
        <v>409</v>
      </c>
      <c r="K528" s="50" t="s">
        <v>410</v>
      </c>
      <c r="L528" s="50" t="s">
        <v>406</v>
      </c>
      <c r="M528" s="52">
        <v>162467</v>
      </c>
      <c r="N528" s="50" t="s">
        <v>407</v>
      </c>
      <c r="O528" s="50" t="s">
        <v>1373</v>
      </c>
      <c r="P528" s="55">
        <v>-1602</v>
      </c>
      <c r="Q528" s="52">
        <v>9</v>
      </c>
      <c r="R528" s="50" t="s">
        <v>1376</v>
      </c>
      <c r="S528" s="52">
        <v>2020</v>
      </c>
      <c r="T528" s="50" t="s">
        <v>1377</v>
      </c>
      <c r="U528" s="50" t="s">
        <v>263</v>
      </c>
      <c r="V528" s="50" t="s">
        <v>355</v>
      </c>
      <c r="W528" s="50" t="s">
        <v>408</v>
      </c>
      <c r="X528" s="52">
        <v>1</v>
      </c>
      <c r="Y528" s="52">
        <v>133913</v>
      </c>
      <c r="Z528" s="50" t="s">
        <v>266</v>
      </c>
      <c r="AA528" s="52">
        <v>1</v>
      </c>
      <c r="AB528" s="52">
        <v>0</v>
      </c>
      <c r="AC528" s="51">
        <v>44078</v>
      </c>
      <c r="AD528" s="51">
        <v>44081</v>
      </c>
      <c r="AE528" s="50" t="s">
        <v>670</v>
      </c>
    </row>
    <row r="529" spans="1:31" ht="17.25" customHeight="1">
      <c r="A529" s="57" t="str">
        <f t="shared" si="17"/>
        <v>ADIANTAMENTO FORNECEDORES (Não usar)</v>
      </c>
      <c r="B529" s="69" t="str">
        <f>VLOOKUP(A529,'De Para'!$C$3:$D$195,2,0)</f>
        <v>FORNECEDORES</v>
      </c>
      <c r="C529" s="83">
        <f t="shared" si="16"/>
        <v>9</v>
      </c>
      <c r="D529" s="50" t="s">
        <v>258</v>
      </c>
      <c r="E529" s="50" t="s">
        <v>410</v>
      </c>
      <c r="F529" s="51">
        <v>44078</v>
      </c>
      <c r="G529" s="50" t="s">
        <v>278</v>
      </c>
      <c r="H529" s="52">
        <v>100</v>
      </c>
      <c r="I529" s="86" t="s">
        <v>675</v>
      </c>
      <c r="J529" s="50" t="s">
        <v>409</v>
      </c>
      <c r="K529" s="50" t="s">
        <v>410</v>
      </c>
      <c r="L529" s="50" t="s">
        <v>406</v>
      </c>
      <c r="M529" s="52">
        <v>162468</v>
      </c>
      <c r="N529" s="50" t="s">
        <v>407</v>
      </c>
      <c r="O529" s="50" t="s">
        <v>704</v>
      </c>
      <c r="P529" s="55">
        <v>-2900</v>
      </c>
      <c r="Q529" s="52">
        <v>9</v>
      </c>
      <c r="R529" s="50" t="s">
        <v>1378</v>
      </c>
      <c r="S529" s="52">
        <v>2020</v>
      </c>
      <c r="T529" s="50" t="s">
        <v>1379</v>
      </c>
      <c r="U529" s="50" t="s">
        <v>263</v>
      </c>
      <c r="V529" s="50" t="s">
        <v>355</v>
      </c>
      <c r="W529" s="50" t="s">
        <v>408</v>
      </c>
      <c r="X529" s="52">
        <v>1</v>
      </c>
      <c r="Y529" s="52">
        <v>133914</v>
      </c>
      <c r="Z529" s="50" t="s">
        <v>266</v>
      </c>
      <c r="AA529" s="52">
        <v>1</v>
      </c>
      <c r="AB529" s="52">
        <v>0</v>
      </c>
      <c r="AC529" s="51">
        <v>44078</v>
      </c>
      <c r="AD529" s="51">
        <v>44081</v>
      </c>
      <c r="AE529" s="50" t="s">
        <v>670</v>
      </c>
    </row>
    <row r="530" spans="1:31" ht="17.25" customHeight="1">
      <c r="A530" s="57" t="str">
        <f t="shared" si="17"/>
        <v>EMPRÉSTIMOS / DEVOLUÇÃO ENTRE CONTAS</v>
      </c>
      <c r="B530" s="69" t="str">
        <f>VLOOKUP(A530,'De Para'!$C$3:$D$195,2,0)</f>
        <v>FOLHA E ENCARGOS</v>
      </c>
      <c r="C530" s="83">
        <f t="shared" si="16"/>
        <v>9</v>
      </c>
      <c r="D530" s="50" t="s">
        <v>258</v>
      </c>
      <c r="E530" s="50" t="s">
        <v>410</v>
      </c>
      <c r="F530" s="51">
        <v>44078</v>
      </c>
      <c r="G530" s="50" t="s">
        <v>259</v>
      </c>
      <c r="H530" s="52">
        <v>100</v>
      </c>
      <c r="I530" s="86" t="s">
        <v>675</v>
      </c>
      <c r="J530" s="50" t="s">
        <v>409</v>
      </c>
      <c r="K530" s="50" t="s">
        <v>410</v>
      </c>
      <c r="L530" s="50" t="s">
        <v>361</v>
      </c>
      <c r="M530" s="52">
        <v>162469</v>
      </c>
      <c r="N530" s="50" t="s">
        <v>362</v>
      </c>
      <c r="O530" s="50"/>
      <c r="P530" s="55">
        <v>-49062.9</v>
      </c>
      <c r="Q530" s="52">
        <v>9</v>
      </c>
      <c r="R530" s="50" t="s">
        <v>275</v>
      </c>
      <c r="S530" s="52">
        <v>2020</v>
      </c>
      <c r="T530" s="50" t="s">
        <v>635</v>
      </c>
      <c r="U530" s="50" t="s">
        <v>263</v>
      </c>
      <c r="V530" s="50" t="s">
        <v>264</v>
      </c>
      <c r="W530" s="50" t="s">
        <v>363</v>
      </c>
      <c r="X530" s="52">
        <v>1</v>
      </c>
      <c r="Y530" s="52"/>
      <c r="Z530" s="50" t="s">
        <v>266</v>
      </c>
      <c r="AA530" s="52">
        <v>1</v>
      </c>
      <c r="AB530" s="52">
        <v>1</v>
      </c>
      <c r="AC530" s="51">
        <v>44078</v>
      </c>
      <c r="AD530" s="51">
        <v>44081</v>
      </c>
      <c r="AE530" s="50" t="s">
        <v>670</v>
      </c>
    </row>
    <row r="531" spans="1:31" ht="17.25" customHeight="1">
      <c r="A531" s="57" t="str">
        <f t="shared" si="17"/>
        <v>APLICAÇÃO / RESGATE DE APLICAÇÃO</v>
      </c>
      <c r="B531" s="69" t="str">
        <f>VLOOKUP(A531,'De Para'!$C$3:$D$195,2,0)</f>
        <v>RECEBÍVEIS NAO CORRENTES</v>
      </c>
      <c r="C531" s="83">
        <f t="shared" si="16"/>
        <v>9</v>
      </c>
      <c r="D531" s="50" t="s">
        <v>258</v>
      </c>
      <c r="E531" s="50" t="s">
        <v>410</v>
      </c>
      <c r="F531" s="51">
        <v>44075</v>
      </c>
      <c r="G531" s="50" t="s">
        <v>259</v>
      </c>
      <c r="H531" s="52">
        <v>100</v>
      </c>
      <c r="I531" s="86" t="s">
        <v>690</v>
      </c>
      <c r="J531" s="50" t="s">
        <v>409</v>
      </c>
      <c r="K531" s="50" t="s">
        <v>410</v>
      </c>
      <c r="L531" s="50" t="s">
        <v>260</v>
      </c>
      <c r="M531" s="52">
        <v>162471</v>
      </c>
      <c r="N531" s="50" t="s">
        <v>261</v>
      </c>
      <c r="O531" s="50"/>
      <c r="P531" s="55">
        <v>-3638.36</v>
      </c>
      <c r="Q531" s="52">
        <v>9</v>
      </c>
      <c r="R531" s="50" t="s">
        <v>275</v>
      </c>
      <c r="S531" s="52">
        <v>2020</v>
      </c>
      <c r="T531" s="50" t="s">
        <v>271</v>
      </c>
      <c r="U531" s="50" t="s">
        <v>263</v>
      </c>
      <c r="V531" s="50" t="s">
        <v>264</v>
      </c>
      <c r="W531" s="50" t="s">
        <v>265</v>
      </c>
      <c r="X531" s="52">
        <v>1</v>
      </c>
      <c r="Y531" s="52"/>
      <c r="Z531" s="50" t="s">
        <v>266</v>
      </c>
      <c r="AA531" s="52">
        <v>1</v>
      </c>
      <c r="AB531" s="52">
        <v>1</v>
      </c>
      <c r="AC531" s="51">
        <v>44075</v>
      </c>
      <c r="AD531" s="51">
        <v>44081</v>
      </c>
      <c r="AE531" s="50" t="s">
        <v>671</v>
      </c>
    </row>
    <row r="532" spans="1:31" ht="17.25" customHeight="1">
      <c r="A532" s="57" t="str">
        <f t="shared" si="17"/>
        <v>APLICAÇÃO / RESGATE DE APLICAÇÃO</v>
      </c>
      <c r="B532" s="69" t="str">
        <f>VLOOKUP(A532,'De Para'!$C$3:$D$195,2,0)</f>
        <v>RECEBÍVEIS NAO CORRENTES</v>
      </c>
      <c r="C532" s="83">
        <f t="shared" si="16"/>
        <v>9</v>
      </c>
      <c r="D532" s="50" t="s">
        <v>258</v>
      </c>
      <c r="E532" s="50" t="s">
        <v>410</v>
      </c>
      <c r="F532" s="51">
        <v>44075</v>
      </c>
      <c r="G532" s="50" t="s">
        <v>624</v>
      </c>
      <c r="H532" s="52">
        <v>100</v>
      </c>
      <c r="I532" s="86" t="s">
        <v>675</v>
      </c>
      <c r="J532" s="50" t="s">
        <v>409</v>
      </c>
      <c r="K532" s="50" t="s">
        <v>410</v>
      </c>
      <c r="L532" s="50" t="s">
        <v>260</v>
      </c>
      <c r="M532" s="52">
        <v>162472</v>
      </c>
      <c r="N532" s="50" t="s">
        <v>261</v>
      </c>
      <c r="O532" s="50"/>
      <c r="P532" s="55">
        <v>3638.36</v>
      </c>
      <c r="Q532" s="52">
        <v>9</v>
      </c>
      <c r="R532" s="50" t="s">
        <v>275</v>
      </c>
      <c r="S532" s="52">
        <v>2020</v>
      </c>
      <c r="T532" s="50" t="s">
        <v>271</v>
      </c>
      <c r="U532" s="50" t="s">
        <v>263</v>
      </c>
      <c r="V532" s="50" t="s">
        <v>264</v>
      </c>
      <c r="W532" s="50" t="s">
        <v>265</v>
      </c>
      <c r="X532" s="52">
        <v>1</v>
      </c>
      <c r="Y532" s="52"/>
      <c r="Z532" s="50" t="s">
        <v>266</v>
      </c>
      <c r="AA532" s="52">
        <v>1</v>
      </c>
      <c r="AB532" s="52">
        <v>0</v>
      </c>
      <c r="AC532" s="51">
        <v>44075</v>
      </c>
      <c r="AD532" s="51">
        <v>44081</v>
      </c>
      <c r="AE532" s="50" t="s">
        <v>670</v>
      </c>
    </row>
    <row r="533" spans="1:31" ht="17.25" customHeight="1">
      <c r="A533" s="57" t="str">
        <f t="shared" si="17"/>
        <v>RENDIMENTO SOBRE APLICAÇÃO FINANCEIRA</v>
      </c>
      <c r="B533" s="69" t="str">
        <f>VLOOKUP(A533,'De Para'!$C$3:$D$195,2,0)</f>
        <v>JUROS POR APLICAÇÕES</v>
      </c>
      <c r="C533" s="83">
        <f t="shared" si="16"/>
        <v>9</v>
      </c>
      <c r="D533" s="50" t="s">
        <v>258</v>
      </c>
      <c r="E533" s="50" t="s">
        <v>410</v>
      </c>
      <c r="F533" s="51">
        <v>44075</v>
      </c>
      <c r="G533" s="50" t="s">
        <v>621</v>
      </c>
      <c r="H533" s="52">
        <v>100</v>
      </c>
      <c r="I533" s="86" t="s">
        <v>675</v>
      </c>
      <c r="J533" s="50" t="s">
        <v>409</v>
      </c>
      <c r="K533" s="50" t="s">
        <v>410</v>
      </c>
      <c r="L533" s="50" t="s">
        <v>497</v>
      </c>
      <c r="M533" s="52">
        <v>162473</v>
      </c>
      <c r="N533" s="50" t="s">
        <v>498</v>
      </c>
      <c r="O533" s="50"/>
      <c r="P533" s="55">
        <v>1.64</v>
      </c>
      <c r="Q533" s="52">
        <v>9</v>
      </c>
      <c r="R533" s="50" t="s">
        <v>620</v>
      </c>
      <c r="S533" s="52">
        <v>2020</v>
      </c>
      <c r="T533" s="50" t="s">
        <v>623</v>
      </c>
      <c r="U533" s="50" t="s">
        <v>263</v>
      </c>
      <c r="V533" s="50" t="s">
        <v>276</v>
      </c>
      <c r="W533" s="50" t="s">
        <v>500</v>
      </c>
      <c r="X533" s="52">
        <v>1</v>
      </c>
      <c r="Y533" s="52"/>
      <c r="Z533" s="50" t="s">
        <v>266</v>
      </c>
      <c r="AA533" s="52">
        <v>1</v>
      </c>
      <c r="AB533" s="52">
        <v>1</v>
      </c>
      <c r="AC533" s="51">
        <v>44075</v>
      </c>
      <c r="AD533" s="51">
        <v>44081</v>
      </c>
      <c r="AE533" s="50" t="s">
        <v>670</v>
      </c>
    </row>
    <row r="534" spans="1:31" ht="17.25" customHeight="1">
      <c r="A534" s="57" t="str">
        <f t="shared" si="17"/>
        <v>TRANSFERÊNCIA ENTRE CONTAS</v>
      </c>
      <c r="B534" s="69" t="str">
        <f>VLOOKUP(A534,'De Para'!$C$3:$D$195,2,0)</f>
        <v>RECEBÍVEIS NAO CORRENTES</v>
      </c>
      <c r="C534" s="83">
        <f t="shared" si="16"/>
        <v>9</v>
      </c>
      <c r="D534" s="50" t="s">
        <v>258</v>
      </c>
      <c r="E534" s="50" t="s">
        <v>410</v>
      </c>
      <c r="F534" s="51">
        <v>44076</v>
      </c>
      <c r="G534" s="50" t="s">
        <v>259</v>
      </c>
      <c r="H534" s="52">
        <v>100</v>
      </c>
      <c r="I534" s="86" t="s">
        <v>757</v>
      </c>
      <c r="J534" s="50" t="s">
        <v>409</v>
      </c>
      <c r="K534" s="50" t="s">
        <v>410</v>
      </c>
      <c r="L534" s="50" t="s">
        <v>267</v>
      </c>
      <c r="M534" s="52">
        <v>162474</v>
      </c>
      <c r="N534" s="50" t="s">
        <v>268</v>
      </c>
      <c r="O534" s="50"/>
      <c r="P534" s="55">
        <v>-10000000</v>
      </c>
      <c r="Q534" s="52">
        <v>9</v>
      </c>
      <c r="R534" s="50" t="s">
        <v>262</v>
      </c>
      <c r="S534" s="52">
        <v>2020</v>
      </c>
      <c r="T534" s="50" t="s">
        <v>1380</v>
      </c>
      <c r="U534" s="50" t="s">
        <v>263</v>
      </c>
      <c r="V534" s="50" t="s">
        <v>264</v>
      </c>
      <c r="W534" s="50" t="s">
        <v>270</v>
      </c>
      <c r="X534" s="52">
        <v>1</v>
      </c>
      <c r="Y534" s="52"/>
      <c r="Z534" s="50" t="s">
        <v>266</v>
      </c>
      <c r="AA534" s="52">
        <v>1</v>
      </c>
      <c r="AB534" s="52">
        <v>1</v>
      </c>
      <c r="AC534" s="51">
        <v>44076</v>
      </c>
      <c r="AD534" s="51">
        <v>44081</v>
      </c>
      <c r="AE534" s="50" t="s">
        <v>672</v>
      </c>
    </row>
    <row r="535" spans="1:31" ht="17.25" customHeight="1">
      <c r="A535" s="57" t="str">
        <f t="shared" si="17"/>
        <v>TRANSFERÊNCIA ENTRE CONTAS</v>
      </c>
      <c r="B535" s="69" t="str">
        <f>VLOOKUP(A535,'De Para'!$C$3:$D$195,2,0)</f>
        <v>RECEBÍVEIS NAO CORRENTES</v>
      </c>
      <c r="C535" s="83">
        <f t="shared" si="16"/>
        <v>9</v>
      </c>
      <c r="D535" s="50" t="s">
        <v>258</v>
      </c>
      <c r="E535" s="50" t="s">
        <v>410</v>
      </c>
      <c r="F535" s="51">
        <v>44076</v>
      </c>
      <c r="G535" s="50" t="s">
        <v>624</v>
      </c>
      <c r="H535" s="52">
        <v>100</v>
      </c>
      <c r="I535" s="86" t="s">
        <v>675</v>
      </c>
      <c r="J535" s="50" t="s">
        <v>409</v>
      </c>
      <c r="K535" s="50" t="s">
        <v>410</v>
      </c>
      <c r="L535" s="50" t="s">
        <v>267</v>
      </c>
      <c r="M535" s="52">
        <v>162475</v>
      </c>
      <c r="N535" s="50" t="s">
        <v>268</v>
      </c>
      <c r="O535" s="50"/>
      <c r="P535" s="55">
        <v>10000000</v>
      </c>
      <c r="Q535" s="52">
        <v>9</v>
      </c>
      <c r="R535" s="50" t="s">
        <v>262</v>
      </c>
      <c r="S535" s="52">
        <v>2020</v>
      </c>
      <c r="T535" s="50" t="s">
        <v>1380</v>
      </c>
      <c r="U535" s="50" t="s">
        <v>263</v>
      </c>
      <c r="V535" s="50" t="s">
        <v>264</v>
      </c>
      <c r="W535" s="50" t="s">
        <v>270</v>
      </c>
      <c r="X535" s="52">
        <v>1</v>
      </c>
      <c r="Y535" s="52"/>
      <c r="Z535" s="50" t="s">
        <v>266</v>
      </c>
      <c r="AA535" s="52">
        <v>1</v>
      </c>
      <c r="AB535" s="52">
        <v>0</v>
      </c>
      <c r="AC535" s="51">
        <v>44076</v>
      </c>
      <c r="AD535" s="51">
        <v>44081</v>
      </c>
      <c r="AE535" s="50" t="s">
        <v>670</v>
      </c>
    </row>
    <row r="536" spans="1:31" ht="17.25" customHeight="1">
      <c r="A536" s="57" t="str">
        <f t="shared" si="17"/>
        <v>TRANSFERÊNCIA ENTRE CONTAS</v>
      </c>
      <c r="B536" s="69" t="str">
        <f>VLOOKUP(A536,'De Para'!$C$3:$D$195,2,0)</f>
        <v>RECEBÍVEIS NAO CORRENTES</v>
      </c>
      <c r="C536" s="83">
        <f t="shared" si="16"/>
        <v>9</v>
      </c>
      <c r="D536" s="50" t="s">
        <v>258</v>
      </c>
      <c r="E536" s="50" t="s">
        <v>410</v>
      </c>
      <c r="F536" s="51">
        <v>44077</v>
      </c>
      <c r="G536" s="50" t="s">
        <v>259</v>
      </c>
      <c r="H536" s="52">
        <v>100</v>
      </c>
      <c r="I536" s="86" t="s">
        <v>757</v>
      </c>
      <c r="J536" s="50" t="s">
        <v>409</v>
      </c>
      <c r="K536" s="50" t="s">
        <v>410</v>
      </c>
      <c r="L536" s="50" t="s">
        <v>267</v>
      </c>
      <c r="M536" s="52">
        <v>162476</v>
      </c>
      <c r="N536" s="50" t="s">
        <v>268</v>
      </c>
      <c r="O536" s="50"/>
      <c r="P536" s="55">
        <v>-5948000</v>
      </c>
      <c r="Q536" s="52">
        <v>9</v>
      </c>
      <c r="R536" s="50" t="s">
        <v>262</v>
      </c>
      <c r="S536" s="52">
        <v>2020</v>
      </c>
      <c r="T536" s="50" t="s">
        <v>1380</v>
      </c>
      <c r="U536" s="50" t="s">
        <v>263</v>
      </c>
      <c r="V536" s="50" t="s">
        <v>264</v>
      </c>
      <c r="W536" s="50" t="s">
        <v>270</v>
      </c>
      <c r="X536" s="52">
        <v>1</v>
      </c>
      <c r="Y536" s="52"/>
      <c r="Z536" s="50" t="s">
        <v>266</v>
      </c>
      <c r="AA536" s="52">
        <v>1</v>
      </c>
      <c r="AB536" s="52">
        <v>1</v>
      </c>
      <c r="AC536" s="51">
        <v>44077</v>
      </c>
      <c r="AD536" s="51">
        <v>44081</v>
      </c>
      <c r="AE536" s="50" t="s">
        <v>672</v>
      </c>
    </row>
    <row r="537" spans="1:31" ht="17.25" customHeight="1">
      <c r="A537" s="57" t="str">
        <f t="shared" si="17"/>
        <v>TRANSFERÊNCIA ENTRE CONTAS</v>
      </c>
      <c r="B537" s="69" t="str">
        <f>VLOOKUP(A537,'De Para'!$C$3:$D$195,2,0)</f>
        <v>RECEBÍVEIS NAO CORRENTES</v>
      </c>
      <c r="C537" s="83">
        <f t="shared" si="16"/>
        <v>9</v>
      </c>
      <c r="D537" s="50" t="s">
        <v>258</v>
      </c>
      <c r="E537" s="50" t="s">
        <v>410</v>
      </c>
      <c r="F537" s="51">
        <v>44077</v>
      </c>
      <c r="G537" s="50" t="s">
        <v>624</v>
      </c>
      <c r="H537" s="52">
        <v>100</v>
      </c>
      <c r="I537" s="86" t="s">
        <v>675</v>
      </c>
      <c r="J537" s="50" t="s">
        <v>409</v>
      </c>
      <c r="K537" s="50" t="s">
        <v>410</v>
      </c>
      <c r="L537" s="50" t="s">
        <v>267</v>
      </c>
      <c r="M537" s="52">
        <v>162477</v>
      </c>
      <c r="N537" s="50" t="s">
        <v>268</v>
      </c>
      <c r="O537" s="50"/>
      <c r="P537" s="55">
        <v>5948000</v>
      </c>
      <c r="Q537" s="52">
        <v>9</v>
      </c>
      <c r="R537" s="50" t="s">
        <v>262</v>
      </c>
      <c r="S537" s="52">
        <v>2020</v>
      </c>
      <c r="T537" s="50" t="s">
        <v>1380</v>
      </c>
      <c r="U537" s="50" t="s">
        <v>263</v>
      </c>
      <c r="V537" s="50" t="s">
        <v>264</v>
      </c>
      <c r="W537" s="50" t="s">
        <v>270</v>
      </c>
      <c r="X537" s="52">
        <v>1</v>
      </c>
      <c r="Y537" s="52"/>
      <c r="Z537" s="50" t="s">
        <v>266</v>
      </c>
      <c r="AA537" s="52">
        <v>1</v>
      </c>
      <c r="AB537" s="52">
        <v>0</v>
      </c>
      <c r="AC537" s="51">
        <v>44077</v>
      </c>
      <c r="AD537" s="51">
        <v>44081</v>
      </c>
      <c r="AE537" s="50" t="s">
        <v>670</v>
      </c>
    </row>
    <row r="538" spans="1:31" ht="17.25" customHeight="1">
      <c r="A538" s="57" t="str">
        <f t="shared" si="17"/>
        <v>APLICAÇÃO / RESGATE DE APLICAÇÃO</v>
      </c>
      <c r="B538" s="69" t="str">
        <f>VLOOKUP(A538,'De Para'!$C$3:$D$195,2,0)</f>
        <v>RECEBÍVEIS NAO CORRENTES</v>
      </c>
      <c r="C538" s="83">
        <f t="shared" si="16"/>
        <v>9</v>
      </c>
      <c r="D538" s="50" t="s">
        <v>258</v>
      </c>
      <c r="E538" s="50" t="s">
        <v>410</v>
      </c>
      <c r="F538" s="51">
        <v>44076</v>
      </c>
      <c r="G538" s="50" t="s">
        <v>259</v>
      </c>
      <c r="H538" s="52">
        <v>100</v>
      </c>
      <c r="I538" s="86" t="s">
        <v>675</v>
      </c>
      <c r="J538" s="50" t="s">
        <v>409</v>
      </c>
      <c r="K538" s="50" t="s">
        <v>410</v>
      </c>
      <c r="L538" s="50" t="s">
        <v>260</v>
      </c>
      <c r="M538" s="52">
        <v>162478</v>
      </c>
      <c r="N538" s="50" t="s">
        <v>261</v>
      </c>
      <c r="O538" s="50"/>
      <c r="P538" s="55">
        <v>-9999745</v>
      </c>
      <c r="Q538" s="52">
        <v>9</v>
      </c>
      <c r="R538" s="50" t="s">
        <v>262</v>
      </c>
      <c r="S538" s="52">
        <v>2020</v>
      </c>
      <c r="T538" s="50" t="s">
        <v>637</v>
      </c>
      <c r="U538" s="50" t="s">
        <v>263</v>
      </c>
      <c r="V538" s="50" t="s">
        <v>264</v>
      </c>
      <c r="W538" s="50" t="s">
        <v>265</v>
      </c>
      <c r="X538" s="52">
        <v>1</v>
      </c>
      <c r="Y538" s="52"/>
      <c r="Z538" s="50" t="s">
        <v>266</v>
      </c>
      <c r="AA538" s="52">
        <v>1</v>
      </c>
      <c r="AB538" s="52">
        <v>1</v>
      </c>
      <c r="AC538" s="51">
        <v>44076</v>
      </c>
      <c r="AD538" s="51">
        <v>44081</v>
      </c>
      <c r="AE538" s="50" t="s">
        <v>670</v>
      </c>
    </row>
    <row r="539" spans="1:31" ht="17.25" customHeight="1">
      <c r="A539" s="57" t="str">
        <f t="shared" si="17"/>
        <v>APLICAÇÃO / RESGATE DE APLICAÇÃO</v>
      </c>
      <c r="B539" s="69" t="str">
        <f>VLOOKUP(A539,'De Para'!$C$3:$D$195,2,0)</f>
        <v>RECEBÍVEIS NAO CORRENTES</v>
      </c>
      <c r="C539" s="83">
        <f t="shared" si="16"/>
        <v>9</v>
      </c>
      <c r="D539" s="50" t="s">
        <v>258</v>
      </c>
      <c r="E539" s="50" t="s">
        <v>410</v>
      </c>
      <c r="F539" s="51">
        <v>44076</v>
      </c>
      <c r="G539" s="50" t="s">
        <v>624</v>
      </c>
      <c r="H539" s="52">
        <v>100</v>
      </c>
      <c r="I539" s="86" t="s">
        <v>690</v>
      </c>
      <c r="J539" s="50" t="s">
        <v>409</v>
      </c>
      <c r="K539" s="50" t="s">
        <v>410</v>
      </c>
      <c r="L539" s="50" t="s">
        <v>260</v>
      </c>
      <c r="M539" s="52">
        <v>162479</v>
      </c>
      <c r="N539" s="50" t="s">
        <v>261</v>
      </c>
      <c r="O539" s="50"/>
      <c r="P539" s="55">
        <v>9999745</v>
      </c>
      <c r="Q539" s="52">
        <v>9</v>
      </c>
      <c r="R539" s="50" t="s">
        <v>262</v>
      </c>
      <c r="S539" s="52">
        <v>2020</v>
      </c>
      <c r="T539" s="50" t="s">
        <v>637</v>
      </c>
      <c r="U539" s="50" t="s">
        <v>263</v>
      </c>
      <c r="V539" s="50" t="s">
        <v>264</v>
      </c>
      <c r="W539" s="50" t="s">
        <v>265</v>
      </c>
      <c r="X539" s="52">
        <v>1</v>
      </c>
      <c r="Y539" s="52"/>
      <c r="Z539" s="50" t="s">
        <v>266</v>
      </c>
      <c r="AA539" s="52">
        <v>1</v>
      </c>
      <c r="AB539" s="52">
        <v>0</v>
      </c>
      <c r="AC539" s="51">
        <v>44076</v>
      </c>
      <c r="AD539" s="51">
        <v>44081</v>
      </c>
      <c r="AE539" s="50" t="s">
        <v>671</v>
      </c>
    </row>
    <row r="540" spans="1:31" ht="17.25" customHeight="1">
      <c r="A540" s="57" t="str">
        <f t="shared" si="17"/>
        <v>TARIFAS BANCÁRIAS</v>
      </c>
      <c r="B540" s="69" t="str">
        <f>VLOOKUP(A540,'De Para'!$C$3:$D$195,2,0)</f>
        <v>PAGAMENTO DE IMPOSTOS E TAXAS</v>
      </c>
      <c r="C540" s="83">
        <f t="shared" si="16"/>
        <v>9</v>
      </c>
      <c r="D540" s="50" t="s">
        <v>258</v>
      </c>
      <c r="E540" s="50" t="s">
        <v>410</v>
      </c>
      <c r="F540" s="51">
        <v>44076</v>
      </c>
      <c r="G540" s="50" t="s">
        <v>378</v>
      </c>
      <c r="H540" s="52">
        <v>100</v>
      </c>
      <c r="I540" s="86" t="s">
        <v>675</v>
      </c>
      <c r="J540" s="50" t="s">
        <v>409</v>
      </c>
      <c r="K540" s="50" t="s">
        <v>410</v>
      </c>
      <c r="L540" s="50" t="s">
        <v>548</v>
      </c>
      <c r="M540" s="52">
        <v>162480</v>
      </c>
      <c r="N540" s="50" t="s">
        <v>549</v>
      </c>
      <c r="O540" s="50"/>
      <c r="P540" s="55">
        <v>-255</v>
      </c>
      <c r="Q540" s="52">
        <v>9</v>
      </c>
      <c r="R540" s="50" t="s">
        <v>275</v>
      </c>
      <c r="S540" s="52">
        <v>2020</v>
      </c>
      <c r="T540" s="50" t="s">
        <v>566</v>
      </c>
      <c r="U540" s="50" t="s">
        <v>263</v>
      </c>
      <c r="V540" s="50" t="s">
        <v>276</v>
      </c>
      <c r="W540" s="50" t="s">
        <v>429</v>
      </c>
      <c r="X540" s="52">
        <v>1</v>
      </c>
      <c r="Y540" s="52"/>
      <c r="Z540" s="50" t="s">
        <v>266</v>
      </c>
      <c r="AA540" s="52">
        <v>1</v>
      </c>
      <c r="AB540" s="52">
        <v>1</v>
      </c>
      <c r="AC540" s="51">
        <v>44076</v>
      </c>
      <c r="AD540" s="51">
        <v>44081</v>
      </c>
      <c r="AE540" s="50" t="s">
        <v>670</v>
      </c>
    </row>
    <row r="541" spans="1:31" ht="17.25" customHeight="1">
      <c r="A541" s="57" t="str">
        <f t="shared" si="17"/>
        <v>TARIFAS BANCÁRIAS</v>
      </c>
      <c r="B541" s="69" t="str">
        <f>VLOOKUP(A541,'De Para'!$C$3:$D$195,2,0)</f>
        <v>PAGAMENTO DE IMPOSTOS E TAXAS</v>
      </c>
      <c r="C541" s="83">
        <f t="shared" si="16"/>
        <v>9</v>
      </c>
      <c r="D541" s="50" t="s">
        <v>258</v>
      </c>
      <c r="E541" s="50" t="s">
        <v>410</v>
      </c>
      <c r="F541" s="51">
        <v>44077</v>
      </c>
      <c r="G541" s="50" t="s">
        <v>378</v>
      </c>
      <c r="H541" s="52">
        <v>100</v>
      </c>
      <c r="I541" s="86" t="s">
        <v>675</v>
      </c>
      <c r="J541" s="50" t="s">
        <v>409</v>
      </c>
      <c r="K541" s="50" t="s">
        <v>410</v>
      </c>
      <c r="L541" s="50" t="s">
        <v>548</v>
      </c>
      <c r="M541" s="52">
        <v>162481</v>
      </c>
      <c r="N541" s="50" t="s">
        <v>549</v>
      </c>
      <c r="O541" s="53"/>
      <c r="P541" s="55">
        <v>-26.5</v>
      </c>
      <c r="Q541" s="52">
        <v>9</v>
      </c>
      <c r="R541" s="50" t="s">
        <v>275</v>
      </c>
      <c r="S541" s="52">
        <v>2020</v>
      </c>
      <c r="T541" s="50" t="s">
        <v>550</v>
      </c>
      <c r="U541" s="50" t="s">
        <v>263</v>
      </c>
      <c r="V541" s="50" t="s">
        <v>276</v>
      </c>
      <c r="W541" s="50" t="s">
        <v>429</v>
      </c>
      <c r="X541" s="52">
        <v>1</v>
      </c>
      <c r="Y541" s="52"/>
      <c r="Z541" s="50" t="s">
        <v>266</v>
      </c>
      <c r="AA541" s="52">
        <v>1</v>
      </c>
      <c r="AB541" s="52">
        <v>1</v>
      </c>
      <c r="AC541" s="51">
        <v>44077</v>
      </c>
      <c r="AD541" s="54">
        <v>44081</v>
      </c>
      <c r="AE541" s="50" t="s">
        <v>670</v>
      </c>
    </row>
    <row r="542" spans="1:31" ht="17.25" customHeight="1">
      <c r="A542" s="57" t="str">
        <f t="shared" si="17"/>
        <v>APLICAÇÃO / RESGATE DE APLICAÇÃO</v>
      </c>
      <c r="B542" s="69" t="str">
        <f>VLOOKUP(A542,'De Para'!$C$3:$D$195,2,0)</f>
        <v>RECEBÍVEIS NAO CORRENTES</v>
      </c>
      <c r="C542" s="83">
        <f t="shared" si="16"/>
        <v>9</v>
      </c>
      <c r="D542" s="50" t="s">
        <v>258</v>
      </c>
      <c r="E542" s="50" t="s">
        <v>410</v>
      </c>
      <c r="F542" s="51">
        <v>44077</v>
      </c>
      <c r="G542" s="50" t="s">
        <v>259</v>
      </c>
      <c r="H542" s="52">
        <v>100</v>
      </c>
      <c r="I542" s="86" t="s">
        <v>675</v>
      </c>
      <c r="J542" s="50" t="s">
        <v>409</v>
      </c>
      <c r="K542" s="50" t="s">
        <v>410</v>
      </c>
      <c r="L542" s="50" t="s">
        <v>260</v>
      </c>
      <c r="M542" s="52">
        <v>162482</v>
      </c>
      <c r="N542" s="50" t="s">
        <v>261</v>
      </c>
      <c r="O542" s="50"/>
      <c r="P542" s="55">
        <v>-3375503.05</v>
      </c>
      <c r="Q542" s="52">
        <v>9</v>
      </c>
      <c r="R542" s="50" t="s">
        <v>262</v>
      </c>
      <c r="S542" s="52">
        <v>2020</v>
      </c>
      <c r="T542" s="50" t="s">
        <v>637</v>
      </c>
      <c r="U542" s="50" t="s">
        <v>263</v>
      </c>
      <c r="V542" s="50" t="s">
        <v>264</v>
      </c>
      <c r="W542" s="50" t="s">
        <v>265</v>
      </c>
      <c r="X542" s="52">
        <v>1</v>
      </c>
      <c r="Y542" s="52"/>
      <c r="Z542" s="50" t="s">
        <v>266</v>
      </c>
      <c r="AA542" s="52">
        <v>1</v>
      </c>
      <c r="AB542" s="52">
        <v>1</v>
      </c>
      <c r="AC542" s="51">
        <v>44077</v>
      </c>
      <c r="AD542" s="51">
        <v>44081</v>
      </c>
      <c r="AE542" s="50" t="s">
        <v>670</v>
      </c>
    </row>
    <row r="543" spans="1:31" ht="17.25" customHeight="1">
      <c r="A543" s="57" t="str">
        <f t="shared" si="17"/>
        <v>APLICAÇÃO / RESGATE DE APLICAÇÃO</v>
      </c>
      <c r="B543" s="69" t="str">
        <f>VLOOKUP(A543,'De Para'!$C$3:$D$195,2,0)</f>
        <v>RECEBÍVEIS NAO CORRENTES</v>
      </c>
      <c r="C543" s="83">
        <f t="shared" ref="C543:C606" si="18">MONTH(AC543)</f>
        <v>9</v>
      </c>
      <c r="D543" s="50" t="s">
        <v>258</v>
      </c>
      <c r="E543" s="50" t="s">
        <v>410</v>
      </c>
      <c r="F543" s="51">
        <v>44077</v>
      </c>
      <c r="G543" s="50" t="s">
        <v>624</v>
      </c>
      <c r="H543" s="52">
        <v>100</v>
      </c>
      <c r="I543" s="50" t="s">
        <v>690</v>
      </c>
      <c r="J543" s="50" t="s">
        <v>409</v>
      </c>
      <c r="K543" s="50" t="s">
        <v>410</v>
      </c>
      <c r="L543" s="50" t="s">
        <v>260</v>
      </c>
      <c r="M543" s="52">
        <v>162483</v>
      </c>
      <c r="N543" s="50" t="s">
        <v>261</v>
      </c>
      <c r="O543" s="50"/>
      <c r="P543" s="55">
        <v>3375503.05</v>
      </c>
      <c r="Q543" s="52">
        <v>9</v>
      </c>
      <c r="R543" s="50" t="s">
        <v>262</v>
      </c>
      <c r="S543" s="52">
        <v>2020</v>
      </c>
      <c r="T543" s="50" t="s">
        <v>637</v>
      </c>
      <c r="U543" s="50" t="s">
        <v>263</v>
      </c>
      <c r="V543" s="50" t="s">
        <v>264</v>
      </c>
      <c r="W543" s="50" t="s">
        <v>265</v>
      </c>
      <c r="X543" s="52">
        <v>1</v>
      </c>
      <c r="Y543" s="52"/>
      <c r="Z543" s="50" t="s">
        <v>266</v>
      </c>
      <c r="AA543" s="52">
        <v>1</v>
      </c>
      <c r="AB543" s="52">
        <v>0</v>
      </c>
      <c r="AC543" s="51">
        <v>44077</v>
      </c>
      <c r="AD543" s="51">
        <v>44081</v>
      </c>
      <c r="AE543" s="50" t="s">
        <v>671</v>
      </c>
    </row>
    <row r="544" spans="1:31" ht="17.25" customHeight="1">
      <c r="A544" s="57" t="str">
        <f t="shared" si="17"/>
        <v>TARIFAS BANCÁRIAS</v>
      </c>
      <c r="B544" s="69" t="str">
        <f>VLOOKUP(A544,'De Para'!$C$3:$D$195,2,0)</f>
        <v>PAGAMENTO DE IMPOSTOS E TAXAS</v>
      </c>
      <c r="C544" s="83">
        <f t="shared" si="18"/>
        <v>9</v>
      </c>
      <c r="D544" s="50" t="s">
        <v>258</v>
      </c>
      <c r="E544" s="50" t="s">
        <v>410</v>
      </c>
      <c r="F544" s="51">
        <v>44078</v>
      </c>
      <c r="G544" s="50" t="s">
        <v>378</v>
      </c>
      <c r="H544" s="52">
        <v>100</v>
      </c>
      <c r="I544" s="50" t="s">
        <v>675</v>
      </c>
      <c r="J544" s="50" t="s">
        <v>409</v>
      </c>
      <c r="K544" s="50" t="s">
        <v>410</v>
      </c>
      <c r="L544" s="50" t="s">
        <v>548</v>
      </c>
      <c r="M544" s="52">
        <v>162484</v>
      </c>
      <c r="N544" s="50" t="s">
        <v>549</v>
      </c>
      <c r="O544" s="50"/>
      <c r="P544" s="55">
        <v>-5.3</v>
      </c>
      <c r="Q544" s="52">
        <v>9</v>
      </c>
      <c r="R544" s="50" t="s">
        <v>275</v>
      </c>
      <c r="S544" s="52">
        <v>2020</v>
      </c>
      <c r="T544" s="50" t="s">
        <v>1381</v>
      </c>
      <c r="U544" s="50" t="s">
        <v>263</v>
      </c>
      <c r="V544" s="50" t="s">
        <v>276</v>
      </c>
      <c r="W544" s="50" t="s">
        <v>429</v>
      </c>
      <c r="X544" s="52">
        <v>1</v>
      </c>
      <c r="Y544" s="52"/>
      <c r="Z544" s="50" t="s">
        <v>266</v>
      </c>
      <c r="AA544" s="52">
        <v>1</v>
      </c>
      <c r="AB544" s="52">
        <v>1</v>
      </c>
      <c r="AC544" s="51">
        <v>44078</v>
      </c>
      <c r="AD544" s="51">
        <v>44081</v>
      </c>
      <c r="AE544" s="50" t="s">
        <v>670</v>
      </c>
    </row>
    <row r="545" spans="1:31" ht="17.25" customHeight="1">
      <c r="A545" s="57" t="str">
        <f t="shared" si="17"/>
        <v>RENDIMENTO SOBRE APLICAÇÃO FINANCEIRA</v>
      </c>
      <c r="B545" s="69" t="str">
        <f>VLOOKUP(A545,'De Para'!$C$3:$D$195,2,0)</f>
        <v>JUROS POR APLICAÇÕES</v>
      </c>
      <c r="C545" s="83">
        <f t="shared" si="18"/>
        <v>9</v>
      </c>
      <c r="D545" s="50" t="s">
        <v>258</v>
      </c>
      <c r="E545" s="50" t="s">
        <v>410</v>
      </c>
      <c r="F545" s="51">
        <v>44078</v>
      </c>
      <c r="G545" s="50" t="s">
        <v>621</v>
      </c>
      <c r="H545" s="52">
        <v>100</v>
      </c>
      <c r="I545" s="50" t="s">
        <v>675</v>
      </c>
      <c r="J545" s="50" t="s">
        <v>409</v>
      </c>
      <c r="K545" s="50" t="s">
        <v>410</v>
      </c>
      <c r="L545" s="50" t="s">
        <v>497</v>
      </c>
      <c r="M545" s="52">
        <v>162485</v>
      </c>
      <c r="N545" s="50" t="s">
        <v>498</v>
      </c>
      <c r="O545" s="50"/>
      <c r="P545" s="55">
        <v>37.729999999999997</v>
      </c>
      <c r="Q545" s="52">
        <v>9</v>
      </c>
      <c r="R545" s="50" t="s">
        <v>620</v>
      </c>
      <c r="S545" s="52">
        <v>2020</v>
      </c>
      <c r="T545" s="50" t="s">
        <v>623</v>
      </c>
      <c r="U545" s="50" t="s">
        <v>263</v>
      </c>
      <c r="V545" s="50" t="s">
        <v>276</v>
      </c>
      <c r="W545" s="50" t="s">
        <v>500</v>
      </c>
      <c r="X545" s="52">
        <v>1</v>
      </c>
      <c r="Y545" s="52"/>
      <c r="Z545" s="50" t="s">
        <v>266</v>
      </c>
      <c r="AA545" s="52">
        <v>1</v>
      </c>
      <c r="AB545" s="52">
        <v>1</v>
      </c>
      <c r="AC545" s="51">
        <v>44078</v>
      </c>
      <c r="AD545" s="51">
        <v>44081</v>
      </c>
      <c r="AE545" s="50" t="s">
        <v>670</v>
      </c>
    </row>
    <row r="546" spans="1:31" ht="17.25" customHeight="1">
      <c r="A546" s="57" t="str">
        <f t="shared" si="17"/>
        <v>GASES HOSPITALARES</v>
      </c>
      <c r="B546" s="69" t="str">
        <f>VLOOKUP(A546,'De Para'!$C$3:$D$195,2,0)</f>
        <v>FORNECEDORES</v>
      </c>
      <c r="C546" s="83">
        <f t="shared" si="18"/>
        <v>9</v>
      </c>
      <c r="D546" s="50" t="s">
        <v>258</v>
      </c>
      <c r="E546" s="50" t="s">
        <v>410</v>
      </c>
      <c r="F546" s="51">
        <v>44082</v>
      </c>
      <c r="G546" s="50" t="s">
        <v>278</v>
      </c>
      <c r="H546" s="52">
        <v>100</v>
      </c>
      <c r="I546" s="50" t="s">
        <v>675</v>
      </c>
      <c r="J546" s="50" t="s">
        <v>409</v>
      </c>
      <c r="K546" s="50" t="s">
        <v>410</v>
      </c>
      <c r="L546" s="50" t="s">
        <v>464</v>
      </c>
      <c r="M546" s="52">
        <v>163577</v>
      </c>
      <c r="N546" s="50" t="s">
        <v>465</v>
      </c>
      <c r="O546" s="50" t="s">
        <v>1062</v>
      </c>
      <c r="P546" s="55">
        <v>-360</v>
      </c>
      <c r="Q546" s="52">
        <v>9</v>
      </c>
      <c r="R546" s="50" t="s">
        <v>1382</v>
      </c>
      <c r="S546" s="52">
        <v>2020</v>
      </c>
      <c r="T546" s="50" t="s">
        <v>1383</v>
      </c>
      <c r="U546" s="50" t="s">
        <v>263</v>
      </c>
      <c r="V546" s="50" t="s">
        <v>303</v>
      </c>
      <c r="W546" s="50" t="s">
        <v>466</v>
      </c>
      <c r="X546" s="52">
        <v>1</v>
      </c>
      <c r="Y546" s="52">
        <v>131072</v>
      </c>
      <c r="Z546" s="50" t="s">
        <v>266</v>
      </c>
      <c r="AA546" s="52">
        <v>1</v>
      </c>
      <c r="AB546" s="52">
        <v>0</v>
      </c>
      <c r="AC546" s="51">
        <v>44082</v>
      </c>
      <c r="AD546" s="51">
        <v>44085</v>
      </c>
      <c r="AE546" s="50" t="s">
        <v>670</v>
      </c>
    </row>
    <row r="547" spans="1:31" ht="17.25" customHeight="1">
      <c r="A547" s="57" t="str">
        <f t="shared" si="17"/>
        <v>EST. MATERIAIS DE EXPEDIENTE C/ RESTRICAO</v>
      </c>
      <c r="B547" s="69" t="str">
        <f>VLOOKUP(A547,'De Para'!$C$3:$D$195,2,0)</f>
        <v>FORNECEDORES</v>
      </c>
      <c r="C547" s="83">
        <f t="shared" si="18"/>
        <v>9</v>
      </c>
      <c r="D547" s="50" t="s">
        <v>258</v>
      </c>
      <c r="E547" s="50" t="s">
        <v>410</v>
      </c>
      <c r="F547" s="51">
        <v>44082</v>
      </c>
      <c r="G547" s="50" t="s">
        <v>278</v>
      </c>
      <c r="H547" s="52">
        <v>100</v>
      </c>
      <c r="I547" s="50" t="s">
        <v>675</v>
      </c>
      <c r="J547" s="50" t="s">
        <v>409</v>
      </c>
      <c r="K547" s="50" t="s">
        <v>410</v>
      </c>
      <c r="L547" s="50" t="s">
        <v>470</v>
      </c>
      <c r="M547" s="52">
        <v>163578</v>
      </c>
      <c r="N547" s="50" t="s">
        <v>471</v>
      </c>
      <c r="O547" s="50" t="s">
        <v>542</v>
      </c>
      <c r="P547" s="55">
        <v>-399</v>
      </c>
      <c r="Q547" s="52">
        <v>9</v>
      </c>
      <c r="R547" s="50" t="s">
        <v>1384</v>
      </c>
      <c r="S547" s="52">
        <v>2020</v>
      </c>
      <c r="T547" s="50" t="s">
        <v>1385</v>
      </c>
      <c r="U547" s="50" t="s">
        <v>263</v>
      </c>
      <c r="V547" s="50" t="s">
        <v>303</v>
      </c>
      <c r="W547" s="50" t="s">
        <v>351</v>
      </c>
      <c r="X547" s="52">
        <v>1</v>
      </c>
      <c r="Y547" s="52">
        <v>131668</v>
      </c>
      <c r="Z547" s="50" t="s">
        <v>266</v>
      </c>
      <c r="AA547" s="52">
        <v>1</v>
      </c>
      <c r="AB547" s="52">
        <v>0</v>
      </c>
      <c r="AC547" s="51">
        <v>44082</v>
      </c>
      <c r="AD547" s="51">
        <v>44085</v>
      </c>
      <c r="AE547" s="50" t="s">
        <v>670</v>
      </c>
    </row>
    <row r="548" spans="1:31" ht="17.25" customHeight="1">
      <c r="A548" s="57" t="str">
        <f t="shared" si="17"/>
        <v>MATERIAIS HOSPITALARES C/ RESTRICAO</v>
      </c>
      <c r="B548" s="69" t="str">
        <f>VLOOKUP(A548,'De Para'!$C$3:$D$195,2,0)</f>
        <v>FORNECEDORES</v>
      </c>
      <c r="C548" s="83">
        <f t="shared" si="18"/>
        <v>9</v>
      </c>
      <c r="D548" s="50" t="s">
        <v>258</v>
      </c>
      <c r="E548" s="50" t="s">
        <v>410</v>
      </c>
      <c r="F548" s="51">
        <v>44082</v>
      </c>
      <c r="G548" s="50" t="s">
        <v>278</v>
      </c>
      <c r="H548" s="52">
        <v>100</v>
      </c>
      <c r="I548" s="50" t="s">
        <v>675</v>
      </c>
      <c r="J548" s="50" t="s">
        <v>409</v>
      </c>
      <c r="K548" s="50" t="s">
        <v>410</v>
      </c>
      <c r="L548" s="50" t="s">
        <v>359</v>
      </c>
      <c r="M548" s="52">
        <v>163579</v>
      </c>
      <c r="N548" s="50" t="s">
        <v>360</v>
      </c>
      <c r="O548" s="50" t="s">
        <v>553</v>
      </c>
      <c r="P548" s="55">
        <v>-783.44</v>
      </c>
      <c r="Q548" s="52">
        <v>9</v>
      </c>
      <c r="R548" s="50" t="s">
        <v>1386</v>
      </c>
      <c r="S548" s="52">
        <v>2020</v>
      </c>
      <c r="T548" s="50" t="s">
        <v>1387</v>
      </c>
      <c r="U548" s="50" t="s">
        <v>263</v>
      </c>
      <c r="V548" s="50" t="s">
        <v>303</v>
      </c>
      <c r="W548" s="50" t="s">
        <v>344</v>
      </c>
      <c r="X548" s="52">
        <v>1</v>
      </c>
      <c r="Y548" s="52">
        <v>131670</v>
      </c>
      <c r="Z548" s="50" t="s">
        <v>266</v>
      </c>
      <c r="AA548" s="52">
        <v>1</v>
      </c>
      <c r="AB548" s="52">
        <v>0</v>
      </c>
      <c r="AC548" s="51">
        <v>44082</v>
      </c>
      <c r="AD548" s="51">
        <v>44085</v>
      </c>
      <c r="AE548" s="50" t="s">
        <v>670</v>
      </c>
    </row>
    <row r="549" spans="1:31" ht="17.25" customHeight="1">
      <c r="A549" s="57" t="str">
        <f t="shared" si="17"/>
        <v>MATERIAIS DE LIMPEZA/HIGIENE C/ RESTRICAO</v>
      </c>
      <c r="B549" s="69" t="str">
        <f>VLOOKUP(A549,'De Para'!$C$3:$D$195,2,0)</f>
        <v>FORNECEDORES</v>
      </c>
      <c r="C549" s="83">
        <f t="shared" si="18"/>
        <v>9</v>
      </c>
      <c r="D549" s="50" t="s">
        <v>258</v>
      </c>
      <c r="E549" s="50" t="s">
        <v>410</v>
      </c>
      <c r="F549" s="51">
        <v>44082</v>
      </c>
      <c r="G549" s="50" t="s">
        <v>278</v>
      </c>
      <c r="H549" s="52">
        <v>100</v>
      </c>
      <c r="I549" s="50" t="s">
        <v>675</v>
      </c>
      <c r="J549" s="50" t="s">
        <v>409</v>
      </c>
      <c r="K549" s="50" t="s">
        <v>410</v>
      </c>
      <c r="L549" s="50" t="s">
        <v>521</v>
      </c>
      <c r="M549" s="52">
        <v>163580</v>
      </c>
      <c r="N549" s="50" t="s">
        <v>522</v>
      </c>
      <c r="O549" s="50" t="s">
        <v>553</v>
      </c>
      <c r="P549" s="55">
        <v>-318</v>
      </c>
      <c r="Q549" s="52">
        <v>9</v>
      </c>
      <c r="R549" s="50" t="s">
        <v>1388</v>
      </c>
      <c r="S549" s="52">
        <v>2020</v>
      </c>
      <c r="T549" s="50" t="s">
        <v>1389</v>
      </c>
      <c r="U549" s="50" t="s">
        <v>263</v>
      </c>
      <c r="V549" s="50" t="s">
        <v>303</v>
      </c>
      <c r="W549" s="50" t="s">
        <v>351</v>
      </c>
      <c r="X549" s="52">
        <v>1</v>
      </c>
      <c r="Y549" s="52">
        <v>131675</v>
      </c>
      <c r="Z549" s="50" t="s">
        <v>266</v>
      </c>
      <c r="AA549" s="52">
        <v>1</v>
      </c>
      <c r="AB549" s="52">
        <v>0</v>
      </c>
      <c r="AC549" s="51">
        <v>44082</v>
      </c>
      <c r="AD549" s="51">
        <v>44085</v>
      </c>
      <c r="AE549" s="50" t="s">
        <v>670</v>
      </c>
    </row>
    <row r="550" spans="1:31" ht="17.25" customHeight="1">
      <c r="A550" s="57" t="str">
        <f t="shared" si="17"/>
        <v>EST. MATERIAIS DE EXPEDIENTE C/ RESTRICAO</v>
      </c>
      <c r="B550" s="69" t="str">
        <f>VLOOKUP(A550,'De Para'!$C$3:$D$195,2,0)</f>
        <v>FORNECEDORES</v>
      </c>
      <c r="C550" s="83">
        <f t="shared" si="18"/>
        <v>9</v>
      </c>
      <c r="D550" s="50" t="s">
        <v>258</v>
      </c>
      <c r="E550" s="50" t="s">
        <v>410</v>
      </c>
      <c r="F550" s="51">
        <v>44082</v>
      </c>
      <c r="G550" s="50" t="s">
        <v>278</v>
      </c>
      <c r="H550" s="52">
        <v>100</v>
      </c>
      <c r="I550" s="50" t="s">
        <v>675</v>
      </c>
      <c r="J550" s="50" t="s">
        <v>409</v>
      </c>
      <c r="K550" s="50" t="s">
        <v>410</v>
      </c>
      <c r="L550" s="50" t="s">
        <v>470</v>
      </c>
      <c r="M550" s="52">
        <v>163581</v>
      </c>
      <c r="N550" s="50" t="s">
        <v>471</v>
      </c>
      <c r="O550" s="53" t="s">
        <v>542</v>
      </c>
      <c r="P550" s="55">
        <v>-236.7</v>
      </c>
      <c r="Q550" s="52">
        <v>9</v>
      </c>
      <c r="R550" s="50" t="s">
        <v>1390</v>
      </c>
      <c r="S550" s="52">
        <v>2020</v>
      </c>
      <c r="T550" s="50" t="s">
        <v>1391</v>
      </c>
      <c r="U550" s="50" t="s">
        <v>263</v>
      </c>
      <c r="V550" s="50" t="s">
        <v>303</v>
      </c>
      <c r="W550" s="50" t="s">
        <v>351</v>
      </c>
      <c r="X550" s="52">
        <v>1</v>
      </c>
      <c r="Y550" s="52">
        <v>131677</v>
      </c>
      <c r="Z550" s="50" t="s">
        <v>266</v>
      </c>
      <c r="AA550" s="52">
        <v>1</v>
      </c>
      <c r="AB550" s="52">
        <v>0</v>
      </c>
      <c r="AC550" s="51">
        <v>44082</v>
      </c>
      <c r="AD550" s="51">
        <v>44085</v>
      </c>
      <c r="AE550" s="50" t="s">
        <v>670</v>
      </c>
    </row>
    <row r="551" spans="1:31" ht="17.25" customHeight="1">
      <c r="A551" s="57" t="str">
        <f t="shared" si="17"/>
        <v>EST. MATERIAIS DE EXPEDIENTE C/ RESTRICAO</v>
      </c>
      <c r="B551" s="69" t="str">
        <f>VLOOKUP(A551,'De Para'!$C$3:$D$195,2,0)</f>
        <v>FORNECEDORES</v>
      </c>
      <c r="C551" s="83">
        <f t="shared" si="18"/>
        <v>9</v>
      </c>
      <c r="D551" s="50" t="s">
        <v>258</v>
      </c>
      <c r="E551" s="50" t="s">
        <v>410</v>
      </c>
      <c r="F551" s="51">
        <v>44082</v>
      </c>
      <c r="G551" s="50" t="s">
        <v>278</v>
      </c>
      <c r="H551" s="52">
        <v>100</v>
      </c>
      <c r="I551" s="50" t="s">
        <v>675</v>
      </c>
      <c r="J551" s="50" t="s">
        <v>409</v>
      </c>
      <c r="K551" s="50" t="s">
        <v>410</v>
      </c>
      <c r="L551" s="50" t="s">
        <v>470</v>
      </c>
      <c r="M551" s="52">
        <v>163582</v>
      </c>
      <c r="N551" s="50" t="s">
        <v>471</v>
      </c>
      <c r="O551" s="50" t="s">
        <v>575</v>
      </c>
      <c r="P551" s="55">
        <v>-284.82</v>
      </c>
      <c r="Q551" s="52">
        <v>9</v>
      </c>
      <c r="R551" s="50" t="s">
        <v>591</v>
      </c>
      <c r="S551" s="52">
        <v>2020</v>
      </c>
      <c r="T551" s="50" t="s">
        <v>1392</v>
      </c>
      <c r="U551" s="50" t="s">
        <v>263</v>
      </c>
      <c r="V551" s="50" t="s">
        <v>303</v>
      </c>
      <c r="W551" s="50" t="s">
        <v>351</v>
      </c>
      <c r="X551" s="52">
        <v>1</v>
      </c>
      <c r="Y551" s="52">
        <v>131684</v>
      </c>
      <c r="Z551" s="50" t="s">
        <v>266</v>
      </c>
      <c r="AA551" s="52">
        <v>1</v>
      </c>
      <c r="AB551" s="52">
        <v>0</v>
      </c>
      <c r="AC551" s="51">
        <v>44082</v>
      </c>
      <c r="AD551" s="51">
        <v>44085</v>
      </c>
      <c r="AE551" s="50" t="s">
        <v>670</v>
      </c>
    </row>
    <row r="552" spans="1:31" ht="17.25" customHeight="1">
      <c r="A552" s="57" t="str">
        <f t="shared" si="17"/>
        <v>EST. MATERIAIS DE EXPEDIENTE C/ RESTRICAO</v>
      </c>
      <c r="B552" s="69" t="str">
        <f>VLOOKUP(A552,'De Para'!$C$3:$D$195,2,0)</f>
        <v>FORNECEDORES</v>
      </c>
      <c r="C552" s="83">
        <f t="shared" si="18"/>
        <v>9</v>
      </c>
      <c r="D552" s="50" t="s">
        <v>258</v>
      </c>
      <c r="E552" s="50" t="s">
        <v>410</v>
      </c>
      <c r="F552" s="51">
        <v>44082</v>
      </c>
      <c r="G552" s="50" t="s">
        <v>278</v>
      </c>
      <c r="H552" s="52">
        <v>100</v>
      </c>
      <c r="I552" s="50" t="s">
        <v>675</v>
      </c>
      <c r="J552" s="50" t="s">
        <v>409</v>
      </c>
      <c r="K552" s="50" t="s">
        <v>410</v>
      </c>
      <c r="L552" s="50" t="s">
        <v>470</v>
      </c>
      <c r="M552" s="52">
        <v>163583</v>
      </c>
      <c r="N552" s="50" t="s">
        <v>471</v>
      </c>
      <c r="O552" s="50" t="s">
        <v>542</v>
      </c>
      <c r="P552" s="55">
        <v>-507</v>
      </c>
      <c r="Q552" s="52">
        <v>9</v>
      </c>
      <c r="R552" s="50" t="s">
        <v>1393</v>
      </c>
      <c r="S552" s="52">
        <v>2020</v>
      </c>
      <c r="T552" s="50" t="s">
        <v>1394</v>
      </c>
      <c r="U552" s="50" t="s">
        <v>263</v>
      </c>
      <c r="V552" s="50" t="s">
        <v>303</v>
      </c>
      <c r="W552" s="50" t="s">
        <v>351</v>
      </c>
      <c r="X552" s="52">
        <v>1</v>
      </c>
      <c r="Y552" s="52">
        <v>131696</v>
      </c>
      <c r="Z552" s="50" t="s">
        <v>266</v>
      </c>
      <c r="AA552" s="52">
        <v>1</v>
      </c>
      <c r="AB552" s="52">
        <v>0</v>
      </c>
      <c r="AC552" s="51">
        <v>44082</v>
      </c>
      <c r="AD552" s="51">
        <v>44085</v>
      </c>
      <c r="AE552" s="50" t="s">
        <v>670</v>
      </c>
    </row>
    <row r="553" spans="1:31" ht="17.25" customHeight="1">
      <c r="A553" s="57" t="str">
        <f t="shared" si="17"/>
        <v>ALUGUEL DE MÁQUINAS E EQUIPAMENTOS</v>
      </c>
      <c r="B553" s="69" t="str">
        <f>VLOOKUP(A553,'De Para'!$C$3:$D$195,2,0)</f>
        <v>FORNECEDORES</v>
      </c>
      <c r="C553" s="83">
        <f t="shared" si="18"/>
        <v>9</v>
      </c>
      <c r="D553" s="50" t="s">
        <v>258</v>
      </c>
      <c r="E553" s="50" t="s">
        <v>410</v>
      </c>
      <c r="F553" s="51">
        <v>44082</v>
      </c>
      <c r="G553" s="50" t="s">
        <v>278</v>
      </c>
      <c r="H553" s="52">
        <v>100</v>
      </c>
      <c r="I553" s="50" t="s">
        <v>675</v>
      </c>
      <c r="J553" s="50" t="s">
        <v>409</v>
      </c>
      <c r="K553" s="50" t="s">
        <v>410</v>
      </c>
      <c r="L553" s="50" t="s">
        <v>439</v>
      </c>
      <c r="M553" s="52">
        <v>163584</v>
      </c>
      <c r="N553" s="50" t="s">
        <v>440</v>
      </c>
      <c r="O553" s="50" t="s">
        <v>1395</v>
      </c>
      <c r="P553" s="55">
        <v>-2150</v>
      </c>
      <c r="Q553" s="52">
        <v>9</v>
      </c>
      <c r="R553" s="50" t="s">
        <v>1396</v>
      </c>
      <c r="S553" s="52">
        <v>2020</v>
      </c>
      <c r="T553" s="50" t="s">
        <v>1397</v>
      </c>
      <c r="U553" s="50" t="s">
        <v>263</v>
      </c>
      <c r="V553" s="50" t="s">
        <v>329</v>
      </c>
      <c r="W553" s="50" t="s">
        <v>330</v>
      </c>
      <c r="X553" s="52">
        <v>1</v>
      </c>
      <c r="Y553" s="52">
        <v>131709</v>
      </c>
      <c r="Z553" s="50" t="s">
        <v>266</v>
      </c>
      <c r="AA553" s="52">
        <v>1</v>
      </c>
      <c r="AB553" s="52">
        <v>0</v>
      </c>
      <c r="AC553" s="51">
        <v>44082</v>
      </c>
      <c r="AD553" s="51">
        <v>44085</v>
      </c>
      <c r="AE553" s="50" t="s">
        <v>670</v>
      </c>
    </row>
    <row r="554" spans="1:31" ht="17.25" customHeight="1">
      <c r="A554" s="57" t="str">
        <f t="shared" si="17"/>
        <v>SERVICO DE ENGENHARIA CLINICA</v>
      </c>
      <c r="B554" s="69" t="str">
        <f>VLOOKUP(A554,'De Para'!$C$3:$D$195,2,0)</f>
        <v>FORNECEDORES</v>
      </c>
      <c r="C554" s="83">
        <f t="shared" si="18"/>
        <v>9</v>
      </c>
      <c r="D554" s="50" t="s">
        <v>258</v>
      </c>
      <c r="E554" s="50" t="s">
        <v>410</v>
      </c>
      <c r="F554" s="51">
        <v>44082</v>
      </c>
      <c r="G554" s="50" t="s">
        <v>278</v>
      </c>
      <c r="H554" s="52">
        <v>100</v>
      </c>
      <c r="I554" s="50" t="s">
        <v>675</v>
      </c>
      <c r="J554" s="50" t="s">
        <v>409</v>
      </c>
      <c r="K554" s="50" t="s">
        <v>410</v>
      </c>
      <c r="L554" s="50" t="s">
        <v>321</v>
      </c>
      <c r="M554" s="52">
        <v>163585</v>
      </c>
      <c r="N554" s="50" t="s">
        <v>322</v>
      </c>
      <c r="O554" s="50" t="s">
        <v>323</v>
      </c>
      <c r="P554" s="55">
        <v>-173627.03</v>
      </c>
      <c r="Q554" s="52">
        <v>9</v>
      </c>
      <c r="R554" s="50" t="s">
        <v>1398</v>
      </c>
      <c r="S554" s="52">
        <v>2020</v>
      </c>
      <c r="T554" s="50" t="s">
        <v>1399</v>
      </c>
      <c r="U554" s="50" t="s">
        <v>263</v>
      </c>
      <c r="V554" s="50" t="s">
        <v>288</v>
      </c>
      <c r="W554" s="50" t="s">
        <v>289</v>
      </c>
      <c r="X554" s="52">
        <v>1</v>
      </c>
      <c r="Y554" s="52">
        <v>131714</v>
      </c>
      <c r="Z554" s="50" t="s">
        <v>266</v>
      </c>
      <c r="AA554" s="52">
        <v>1</v>
      </c>
      <c r="AB554" s="52">
        <v>0</v>
      </c>
      <c r="AC554" s="51">
        <v>44082</v>
      </c>
      <c r="AD554" s="51">
        <v>44085</v>
      </c>
      <c r="AE554" s="50" t="s">
        <v>670</v>
      </c>
    </row>
    <row r="555" spans="1:31" ht="17.25" customHeight="1">
      <c r="A555" s="57" t="str">
        <f t="shared" si="17"/>
        <v>MEDICAMENTOS C/ RESTRICAO</v>
      </c>
      <c r="B555" s="69" t="str">
        <f>VLOOKUP(A555,'De Para'!$C$3:$D$195,2,0)</f>
        <v>FORNECEDORES</v>
      </c>
      <c r="C555" s="83">
        <f t="shared" si="18"/>
        <v>9</v>
      </c>
      <c r="D555" s="50" t="s">
        <v>258</v>
      </c>
      <c r="E555" s="50" t="s">
        <v>410</v>
      </c>
      <c r="F555" s="51">
        <v>44082</v>
      </c>
      <c r="G555" s="50" t="s">
        <v>278</v>
      </c>
      <c r="H555" s="52">
        <v>100</v>
      </c>
      <c r="I555" s="50" t="s">
        <v>675</v>
      </c>
      <c r="J555" s="50" t="s">
        <v>409</v>
      </c>
      <c r="K555" s="50" t="s">
        <v>410</v>
      </c>
      <c r="L555" s="50" t="s">
        <v>341</v>
      </c>
      <c r="M555" s="52">
        <v>163586</v>
      </c>
      <c r="N555" s="50" t="s">
        <v>342</v>
      </c>
      <c r="O555" s="50" t="s">
        <v>1400</v>
      </c>
      <c r="P555" s="55">
        <v>-5432</v>
      </c>
      <c r="Q555" s="52">
        <v>9</v>
      </c>
      <c r="R555" s="50" t="s">
        <v>339</v>
      </c>
      <c r="S555" s="52">
        <v>2020</v>
      </c>
      <c r="T555" s="50" t="s">
        <v>1401</v>
      </c>
      <c r="U555" s="50" t="s">
        <v>263</v>
      </c>
      <c r="V555" s="50" t="s">
        <v>303</v>
      </c>
      <c r="W555" s="50" t="s">
        <v>344</v>
      </c>
      <c r="X555" s="52">
        <v>1</v>
      </c>
      <c r="Y555" s="52">
        <v>133084</v>
      </c>
      <c r="Z555" s="50" t="s">
        <v>266</v>
      </c>
      <c r="AA555" s="52">
        <v>1</v>
      </c>
      <c r="AB555" s="52">
        <v>0</v>
      </c>
      <c r="AC555" s="51">
        <v>44082</v>
      </c>
      <c r="AD555" s="51">
        <v>44085</v>
      </c>
      <c r="AE555" s="50" t="s">
        <v>670</v>
      </c>
    </row>
    <row r="556" spans="1:31" ht="17.25" customHeight="1">
      <c r="A556" s="57" t="str">
        <f t="shared" si="17"/>
        <v>ALUGUEL DE MÁQUINAS E EQUIPAMENTOS</v>
      </c>
      <c r="B556" s="69" t="str">
        <f>VLOOKUP(A556,'De Para'!$C$3:$D$195,2,0)</f>
        <v>FORNECEDORES</v>
      </c>
      <c r="C556" s="83">
        <f t="shared" si="18"/>
        <v>9</v>
      </c>
      <c r="D556" s="50" t="s">
        <v>258</v>
      </c>
      <c r="E556" s="50" t="s">
        <v>410</v>
      </c>
      <c r="F556" s="51">
        <v>44082</v>
      </c>
      <c r="G556" s="50" t="s">
        <v>278</v>
      </c>
      <c r="H556" s="52">
        <v>100</v>
      </c>
      <c r="I556" s="50" t="s">
        <v>675</v>
      </c>
      <c r="J556" s="50" t="s">
        <v>409</v>
      </c>
      <c r="K556" s="50" t="s">
        <v>410</v>
      </c>
      <c r="L556" s="50" t="s">
        <v>439</v>
      </c>
      <c r="M556" s="52">
        <v>163587</v>
      </c>
      <c r="N556" s="50" t="s">
        <v>440</v>
      </c>
      <c r="O556" s="50" t="s">
        <v>1021</v>
      </c>
      <c r="P556" s="55">
        <v>-6500</v>
      </c>
      <c r="Q556" s="52">
        <v>9</v>
      </c>
      <c r="R556" s="50" t="s">
        <v>1402</v>
      </c>
      <c r="S556" s="52">
        <v>2020</v>
      </c>
      <c r="T556" s="50" t="s">
        <v>1403</v>
      </c>
      <c r="U556" s="50" t="s">
        <v>263</v>
      </c>
      <c r="V556" s="50" t="s">
        <v>329</v>
      </c>
      <c r="W556" s="50" t="s">
        <v>330</v>
      </c>
      <c r="X556" s="52">
        <v>1</v>
      </c>
      <c r="Y556" s="52">
        <v>133966</v>
      </c>
      <c r="Z556" s="50" t="s">
        <v>266</v>
      </c>
      <c r="AA556" s="52">
        <v>1</v>
      </c>
      <c r="AB556" s="52">
        <v>0</v>
      </c>
      <c r="AC556" s="51">
        <v>44082</v>
      </c>
      <c r="AD556" s="51">
        <v>44085</v>
      </c>
      <c r="AE556" s="50" t="s">
        <v>670</v>
      </c>
    </row>
    <row r="557" spans="1:31" ht="17.25" customHeight="1">
      <c r="A557" s="57" t="str">
        <f t="shared" si="17"/>
        <v>MEDICAMENTOS C/ RESTRICAO</v>
      </c>
      <c r="B557" s="69" t="str">
        <f>VLOOKUP(A557,'De Para'!$C$3:$D$195,2,0)</f>
        <v>FORNECEDORES</v>
      </c>
      <c r="C557" s="83">
        <f t="shared" si="18"/>
        <v>9</v>
      </c>
      <c r="D557" s="50" t="s">
        <v>258</v>
      </c>
      <c r="E557" s="50" t="s">
        <v>410</v>
      </c>
      <c r="F557" s="51">
        <v>44082</v>
      </c>
      <c r="G557" s="50" t="s">
        <v>278</v>
      </c>
      <c r="H557" s="52">
        <v>100</v>
      </c>
      <c r="I557" s="50" t="s">
        <v>675</v>
      </c>
      <c r="J557" s="50" t="s">
        <v>409</v>
      </c>
      <c r="K557" s="50" t="s">
        <v>410</v>
      </c>
      <c r="L557" s="50" t="s">
        <v>341</v>
      </c>
      <c r="M557" s="52">
        <v>163588</v>
      </c>
      <c r="N557" s="50" t="s">
        <v>342</v>
      </c>
      <c r="O557" s="50" t="s">
        <v>599</v>
      </c>
      <c r="P557" s="55">
        <v>-758.8</v>
      </c>
      <c r="Q557" s="52">
        <v>9</v>
      </c>
      <c r="R557" s="50" t="s">
        <v>1404</v>
      </c>
      <c r="S557" s="52">
        <v>2020</v>
      </c>
      <c r="T557" s="50" t="s">
        <v>1405</v>
      </c>
      <c r="U557" s="50" t="s">
        <v>263</v>
      </c>
      <c r="V557" s="50" t="s">
        <v>303</v>
      </c>
      <c r="W557" s="50" t="s">
        <v>344</v>
      </c>
      <c r="X557" s="52">
        <v>1</v>
      </c>
      <c r="Y557" s="52">
        <v>134000</v>
      </c>
      <c r="Z557" s="50" t="s">
        <v>266</v>
      </c>
      <c r="AA557" s="52">
        <v>1</v>
      </c>
      <c r="AB557" s="52">
        <v>0</v>
      </c>
      <c r="AC557" s="51">
        <v>44082</v>
      </c>
      <c r="AD557" s="51">
        <v>44085</v>
      </c>
      <c r="AE557" s="50" t="s">
        <v>670</v>
      </c>
    </row>
    <row r="558" spans="1:31" ht="17.25" customHeight="1">
      <c r="A558" s="57" t="str">
        <f t="shared" si="17"/>
        <v>ADIANTAMENTO FORNECEDORES (Não usar)</v>
      </c>
      <c r="B558" s="69" t="str">
        <f>VLOOKUP(A558,'De Para'!$C$3:$D$195,2,0)</f>
        <v>FORNECEDORES</v>
      </c>
      <c r="C558" s="83">
        <f t="shared" si="18"/>
        <v>9</v>
      </c>
      <c r="D558" s="50" t="s">
        <v>258</v>
      </c>
      <c r="E558" s="50" t="s">
        <v>410</v>
      </c>
      <c r="F558" s="51">
        <v>44083</v>
      </c>
      <c r="G558" s="50" t="s">
        <v>278</v>
      </c>
      <c r="H558" s="52">
        <v>100</v>
      </c>
      <c r="I558" s="50" t="s">
        <v>675</v>
      </c>
      <c r="J558" s="50" t="s">
        <v>409</v>
      </c>
      <c r="K558" s="50" t="s">
        <v>410</v>
      </c>
      <c r="L558" s="50" t="s">
        <v>406</v>
      </c>
      <c r="M558" s="52">
        <v>163611</v>
      </c>
      <c r="N558" s="50" t="s">
        <v>407</v>
      </c>
      <c r="O558" s="50" t="s">
        <v>934</v>
      </c>
      <c r="P558" s="55">
        <v>-1760800</v>
      </c>
      <c r="Q558" s="52">
        <v>9</v>
      </c>
      <c r="R558" s="50" t="s">
        <v>1406</v>
      </c>
      <c r="S558" s="52">
        <v>2020</v>
      </c>
      <c r="T558" s="50" t="s">
        <v>1407</v>
      </c>
      <c r="U558" s="50" t="s">
        <v>263</v>
      </c>
      <c r="V558" s="50" t="s">
        <v>355</v>
      </c>
      <c r="W558" s="50" t="s">
        <v>408</v>
      </c>
      <c r="X558" s="52">
        <v>1</v>
      </c>
      <c r="Y558" s="52">
        <v>134760</v>
      </c>
      <c r="Z558" s="50" t="s">
        <v>266</v>
      </c>
      <c r="AA558" s="52">
        <v>1</v>
      </c>
      <c r="AB558" s="52">
        <v>0</v>
      </c>
      <c r="AC558" s="51">
        <v>44083</v>
      </c>
      <c r="AD558" s="51">
        <v>44085</v>
      </c>
      <c r="AE558" s="50" t="s">
        <v>670</v>
      </c>
    </row>
    <row r="559" spans="1:31" ht="17.25" customHeight="1">
      <c r="A559" s="57" t="str">
        <f t="shared" si="17"/>
        <v>SERVIÇOS MÉDICOS</v>
      </c>
      <c r="B559" s="69" t="str">
        <f>VLOOKUP(A559,'De Para'!$C$3:$D$195,2,0)</f>
        <v>FORNECEDORES</v>
      </c>
      <c r="C559" s="83">
        <f t="shared" si="18"/>
        <v>9</v>
      </c>
      <c r="D559" s="50" t="s">
        <v>258</v>
      </c>
      <c r="E559" s="50" t="s">
        <v>410</v>
      </c>
      <c r="F559" s="51">
        <v>44083</v>
      </c>
      <c r="G559" s="50" t="s">
        <v>278</v>
      </c>
      <c r="H559" s="52">
        <v>100</v>
      </c>
      <c r="I559" s="50" t="s">
        <v>675</v>
      </c>
      <c r="J559" s="50" t="s">
        <v>409</v>
      </c>
      <c r="K559" s="50" t="s">
        <v>410</v>
      </c>
      <c r="L559" s="50" t="s">
        <v>293</v>
      </c>
      <c r="M559" s="52">
        <v>163612</v>
      </c>
      <c r="N559" s="50" t="s">
        <v>294</v>
      </c>
      <c r="O559" s="50" t="s">
        <v>317</v>
      </c>
      <c r="P559" s="55">
        <v>-347986.41</v>
      </c>
      <c r="Q559" s="52">
        <v>9</v>
      </c>
      <c r="R559" s="50" t="s">
        <v>1408</v>
      </c>
      <c r="S559" s="52">
        <v>2020</v>
      </c>
      <c r="T559" s="50" t="s">
        <v>1409</v>
      </c>
      <c r="U559" s="50" t="s">
        <v>263</v>
      </c>
      <c r="V559" s="50" t="s">
        <v>288</v>
      </c>
      <c r="W559" s="50" t="s">
        <v>295</v>
      </c>
      <c r="X559" s="52">
        <v>1</v>
      </c>
      <c r="Y559" s="52">
        <v>134762</v>
      </c>
      <c r="Z559" s="50" t="s">
        <v>266</v>
      </c>
      <c r="AA559" s="52">
        <v>1</v>
      </c>
      <c r="AB559" s="52">
        <v>0</v>
      </c>
      <c r="AC559" s="51">
        <v>44083</v>
      </c>
      <c r="AD559" s="51">
        <v>44085</v>
      </c>
      <c r="AE559" s="50" t="s">
        <v>670</v>
      </c>
    </row>
    <row r="560" spans="1:31" ht="17.25" customHeight="1">
      <c r="A560" s="57" t="str">
        <f t="shared" si="17"/>
        <v>RESCISÕES</v>
      </c>
      <c r="B560" s="69" t="str">
        <f>VLOOKUP(A560,'De Para'!$C$3:$D$195,2,0)</f>
        <v>FOLHA E ENCARGOS</v>
      </c>
      <c r="C560" s="83">
        <f t="shared" si="18"/>
        <v>9</v>
      </c>
      <c r="D560" s="50" t="s">
        <v>258</v>
      </c>
      <c r="E560" s="50" t="s">
        <v>410</v>
      </c>
      <c r="F560" s="51">
        <v>44083</v>
      </c>
      <c r="G560" s="50" t="s">
        <v>278</v>
      </c>
      <c r="H560" s="52">
        <v>100</v>
      </c>
      <c r="I560" s="50" t="s">
        <v>675</v>
      </c>
      <c r="J560" s="50" t="s">
        <v>409</v>
      </c>
      <c r="K560" s="50" t="s">
        <v>410</v>
      </c>
      <c r="L560" s="50" t="s">
        <v>368</v>
      </c>
      <c r="M560" s="52">
        <v>163614</v>
      </c>
      <c r="N560" s="50" t="s">
        <v>369</v>
      </c>
      <c r="O560" s="50" t="s">
        <v>369</v>
      </c>
      <c r="P560" s="55">
        <v>-497.65</v>
      </c>
      <c r="Q560" s="52">
        <v>9</v>
      </c>
      <c r="R560" s="50" t="s">
        <v>1410</v>
      </c>
      <c r="S560" s="52">
        <v>2020</v>
      </c>
      <c r="T560" s="50" t="s">
        <v>1411</v>
      </c>
      <c r="U560" s="50" t="s">
        <v>263</v>
      </c>
      <c r="V560" s="50" t="s">
        <v>282</v>
      </c>
      <c r="W560" s="50" t="s">
        <v>292</v>
      </c>
      <c r="X560" s="52">
        <v>1</v>
      </c>
      <c r="Y560" s="52">
        <v>133787</v>
      </c>
      <c r="Z560" s="50" t="s">
        <v>266</v>
      </c>
      <c r="AA560" s="52">
        <v>1</v>
      </c>
      <c r="AB560" s="52">
        <v>0</v>
      </c>
      <c r="AC560" s="51">
        <v>44083</v>
      </c>
      <c r="AD560" s="51">
        <v>44085</v>
      </c>
      <c r="AE560" s="50" t="s">
        <v>670</v>
      </c>
    </row>
    <row r="561" spans="1:31" ht="17.25" customHeight="1">
      <c r="A561" s="57" t="str">
        <f t="shared" si="17"/>
        <v>GRRF</v>
      </c>
      <c r="B561" s="69" t="str">
        <f>VLOOKUP(A561,'De Para'!$C$3:$D$195,2,0)</f>
        <v>FOLHA E ENCARGOS</v>
      </c>
      <c r="C561" s="83">
        <f t="shared" si="18"/>
        <v>9</v>
      </c>
      <c r="D561" s="50" t="s">
        <v>258</v>
      </c>
      <c r="E561" s="50" t="s">
        <v>410</v>
      </c>
      <c r="F561" s="51">
        <v>44083</v>
      </c>
      <c r="G561" s="50" t="s">
        <v>278</v>
      </c>
      <c r="H561" s="52">
        <v>100</v>
      </c>
      <c r="I561" s="50" t="s">
        <v>675</v>
      </c>
      <c r="J561" s="50" t="s">
        <v>409</v>
      </c>
      <c r="K561" s="50" t="s">
        <v>410</v>
      </c>
      <c r="L561" s="50" t="s">
        <v>450</v>
      </c>
      <c r="M561" s="52">
        <v>163615</v>
      </c>
      <c r="N561" s="50" t="s">
        <v>451</v>
      </c>
      <c r="O561" s="50" t="s">
        <v>347</v>
      </c>
      <c r="P561" s="55">
        <v>-1104.8499999999999</v>
      </c>
      <c r="Q561" s="52">
        <v>9</v>
      </c>
      <c r="R561" s="50" t="s">
        <v>1412</v>
      </c>
      <c r="S561" s="52">
        <v>2020</v>
      </c>
      <c r="T561" s="50" t="s">
        <v>1413</v>
      </c>
      <c r="U561" s="50" t="s">
        <v>263</v>
      </c>
      <c r="V561" s="50" t="s">
        <v>282</v>
      </c>
      <c r="W561" s="50" t="s">
        <v>292</v>
      </c>
      <c r="X561" s="52">
        <v>1</v>
      </c>
      <c r="Y561" s="52">
        <v>134483</v>
      </c>
      <c r="Z561" s="50" t="s">
        <v>266</v>
      </c>
      <c r="AA561" s="52">
        <v>1</v>
      </c>
      <c r="AB561" s="52">
        <v>0</v>
      </c>
      <c r="AC561" s="51">
        <v>44083</v>
      </c>
      <c r="AD561" s="51">
        <v>44085</v>
      </c>
      <c r="AE561" s="50" t="s">
        <v>670</v>
      </c>
    </row>
    <row r="562" spans="1:31" ht="17.25" customHeight="1">
      <c r="A562" s="57" t="str">
        <f t="shared" si="17"/>
        <v>EST. MATERIAIS DE EXPEDIENTE C/ RESTRICAO</v>
      </c>
      <c r="B562" s="69" t="str">
        <f>VLOOKUP(A562,'De Para'!$C$3:$D$195,2,0)</f>
        <v>FORNECEDORES</v>
      </c>
      <c r="C562" s="83">
        <f t="shared" si="18"/>
        <v>9</v>
      </c>
      <c r="D562" s="50" t="s">
        <v>258</v>
      </c>
      <c r="E562" s="50" t="s">
        <v>410</v>
      </c>
      <c r="F562" s="51">
        <v>44084</v>
      </c>
      <c r="G562" s="50" t="s">
        <v>278</v>
      </c>
      <c r="H562" s="52">
        <v>100</v>
      </c>
      <c r="I562" s="50" t="s">
        <v>675</v>
      </c>
      <c r="J562" s="50" t="s">
        <v>409</v>
      </c>
      <c r="K562" s="50" t="s">
        <v>410</v>
      </c>
      <c r="L562" s="50" t="s">
        <v>470</v>
      </c>
      <c r="M562" s="52">
        <v>163616</v>
      </c>
      <c r="N562" s="50" t="s">
        <v>471</v>
      </c>
      <c r="O562" s="50" t="s">
        <v>1091</v>
      </c>
      <c r="P562" s="55">
        <v>-436.04</v>
      </c>
      <c r="Q562" s="52">
        <v>9</v>
      </c>
      <c r="R562" s="50" t="s">
        <v>1414</v>
      </c>
      <c r="S562" s="52">
        <v>2020</v>
      </c>
      <c r="T562" s="50" t="s">
        <v>1415</v>
      </c>
      <c r="U562" s="50" t="s">
        <v>263</v>
      </c>
      <c r="V562" s="50" t="s">
        <v>303</v>
      </c>
      <c r="W562" s="50" t="s">
        <v>351</v>
      </c>
      <c r="X562" s="52">
        <v>1</v>
      </c>
      <c r="Y562" s="52">
        <v>131048</v>
      </c>
      <c r="Z562" s="50" t="s">
        <v>266</v>
      </c>
      <c r="AA562" s="52">
        <v>1</v>
      </c>
      <c r="AB562" s="52">
        <v>0</v>
      </c>
      <c r="AC562" s="51">
        <v>44084</v>
      </c>
      <c r="AD562" s="51">
        <v>44085</v>
      </c>
      <c r="AE562" s="50" t="s">
        <v>670</v>
      </c>
    </row>
    <row r="563" spans="1:31" ht="17.25" customHeight="1">
      <c r="A563" s="57" t="str">
        <f t="shared" si="17"/>
        <v>GASES HOSPITALARES</v>
      </c>
      <c r="B563" s="69" t="str">
        <f>VLOOKUP(A563,'De Para'!$C$3:$D$195,2,0)</f>
        <v>FORNECEDORES</v>
      </c>
      <c r="C563" s="83">
        <f t="shared" si="18"/>
        <v>9</v>
      </c>
      <c r="D563" s="50" t="s">
        <v>258</v>
      </c>
      <c r="E563" s="50" t="s">
        <v>410</v>
      </c>
      <c r="F563" s="51">
        <v>44084</v>
      </c>
      <c r="G563" s="50" t="s">
        <v>278</v>
      </c>
      <c r="H563" s="52">
        <v>100</v>
      </c>
      <c r="I563" s="50" t="s">
        <v>675</v>
      </c>
      <c r="J563" s="50" t="s">
        <v>409</v>
      </c>
      <c r="K563" s="50" t="s">
        <v>410</v>
      </c>
      <c r="L563" s="50" t="s">
        <v>464</v>
      </c>
      <c r="M563" s="52">
        <v>163617</v>
      </c>
      <c r="N563" s="50" t="s">
        <v>465</v>
      </c>
      <c r="O563" s="50" t="s">
        <v>1062</v>
      </c>
      <c r="P563" s="55">
        <v>-360</v>
      </c>
      <c r="Q563" s="52">
        <v>9</v>
      </c>
      <c r="R563" s="50" t="s">
        <v>1416</v>
      </c>
      <c r="S563" s="52">
        <v>2020</v>
      </c>
      <c r="T563" s="50" t="s">
        <v>1417</v>
      </c>
      <c r="U563" s="50" t="s">
        <v>263</v>
      </c>
      <c r="V563" s="50" t="s">
        <v>303</v>
      </c>
      <c r="W563" s="50" t="s">
        <v>466</v>
      </c>
      <c r="X563" s="52">
        <v>1</v>
      </c>
      <c r="Y563" s="52">
        <v>131061</v>
      </c>
      <c r="Z563" s="50" t="s">
        <v>266</v>
      </c>
      <c r="AA563" s="52">
        <v>1</v>
      </c>
      <c r="AB563" s="52">
        <v>0</v>
      </c>
      <c r="AC563" s="51">
        <v>44084</v>
      </c>
      <c r="AD563" s="51">
        <v>44085</v>
      </c>
      <c r="AE563" s="50" t="s">
        <v>670</v>
      </c>
    </row>
    <row r="564" spans="1:31" ht="17.25" customHeight="1">
      <c r="A564" s="57" t="str">
        <f t="shared" si="17"/>
        <v>GASES HOSPITALARES</v>
      </c>
      <c r="B564" s="69" t="str">
        <f>VLOOKUP(A564,'De Para'!$C$3:$D$195,2,0)</f>
        <v>FORNECEDORES</v>
      </c>
      <c r="C564" s="83">
        <f t="shared" si="18"/>
        <v>9</v>
      </c>
      <c r="D564" s="50" t="s">
        <v>258</v>
      </c>
      <c r="E564" s="50" t="s">
        <v>410</v>
      </c>
      <c r="F564" s="51">
        <v>44084</v>
      </c>
      <c r="G564" s="50" t="s">
        <v>278</v>
      </c>
      <c r="H564" s="52">
        <v>100</v>
      </c>
      <c r="I564" s="86" t="s">
        <v>675</v>
      </c>
      <c r="J564" s="50" t="s">
        <v>409</v>
      </c>
      <c r="K564" s="50" t="s">
        <v>410</v>
      </c>
      <c r="L564" s="50" t="s">
        <v>464</v>
      </c>
      <c r="M564" s="52">
        <v>163618</v>
      </c>
      <c r="N564" s="50" t="s">
        <v>465</v>
      </c>
      <c r="O564" s="53" t="s">
        <v>1062</v>
      </c>
      <c r="P564" s="55">
        <v>-300</v>
      </c>
      <c r="Q564" s="52">
        <v>9</v>
      </c>
      <c r="R564" s="50" t="s">
        <v>1418</v>
      </c>
      <c r="S564" s="52">
        <v>2020</v>
      </c>
      <c r="T564" s="50" t="s">
        <v>1419</v>
      </c>
      <c r="U564" s="50" t="s">
        <v>263</v>
      </c>
      <c r="V564" s="50" t="s">
        <v>303</v>
      </c>
      <c r="W564" s="50" t="s">
        <v>466</v>
      </c>
      <c r="X564" s="52">
        <v>1</v>
      </c>
      <c r="Y564" s="52">
        <v>131068</v>
      </c>
      <c r="Z564" s="50" t="s">
        <v>266</v>
      </c>
      <c r="AA564" s="52">
        <v>1</v>
      </c>
      <c r="AB564" s="52">
        <v>0</v>
      </c>
      <c r="AC564" s="51">
        <v>44084</v>
      </c>
      <c r="AD564" s="51">
        <v>44085</v>
      </c>
      <c r="AE564" s="50" t="s">
        <v>670</v>
      </c>
    </row>
    <row r="565" spans="1:31" ht="17.25" customHeight="1">
      <c r="A565" s="57" t="str">
        <f t="shared" si="17"/>
        <v>MATERIAIS HOSPITALARES C/ RESTRICAO</v>
      </c>
      <c r="B565" s="69" t="str">
        <f>VLOOKUP(A565,'De Para'!$C$3:$D$195,2,0)</f>
        <v>FORNECEDORES</v>
      </c>
      <c r="C565" s="83">
        <f t="shared" si="18"/>
        <v>9</v>
      </c>
      <c r="D565" s="50" t="s">
        <v>258</v>
      </c>
      <c r="E565" s="50" t="s">
        <v>410</v>
      </c>
      <c r="F565" s="51">
        <v>44084</v>
      </c>
      <c r="G565" s="50" t="s">
        <v>278</v>
      </c>
      <c r="H565" s="52">
        <v>100</v>
      </c>
      <c r="I565" s="50" t="s">
        <v>675</v>
      </c>
      <c r="J565" s="50" t="s">
        <v>409</v>
      </c>
      <c r="K565" s="50" t="s">
        <v>410</v>
      </c>
      <c r="L565" s="50" t="s">
        <v>359</v>
      </c>
      <c r="M565" s="52">
        <v>163619</v>
      </c>
      <c r="N565" s="50" t="s">
        <v>360</v>
      </c>
      <c r="O565" s="50" t="s">
        <v>1055</v>
      </c>
      <c r="P565" s="55">
        <v>-1752</v>
      </c>
      <c r="Q565" s="52">
        <v>9</v>
      </c>
      <c r="R565" s="50" t="s">
        <v>1420</v>
      </c>
      <c r="S565" s="52">
        <v>2020</v>
      </c>
      <c r="T565" s="50" t="s">
        <v>1421</v>
      </c>
      <c r="U565" s="50" t="s">
        <v>263</v>
      </c>
      <c r="V565" s="50" t="s">
        <v>303</v>
      </c>
      <c r="W565" s="50" t="s">
        <v>344</v>
      </c>
      <c r="X565" s="52">
        <v>1</v>
      </c>
      <c r="Y565" s="52">
        <v>131682</v>
      </c>
      <c r="Z565" s="50" t="s">
        <v>266</v>
      </c>
      <c r="AA565" s="52">
        <v>1</v>
      </c>
      <c r="AB565" s="52">
        <v>0</v>
      </c>
      <c r="AC565" s="51">
        <v>44084</v>
      </c>
      <c r="AD565" s="51">
        <v>44085</v>
      </c>
      <c r="AE565" s="50" t="s">
        <v>670</v>
      </c>
    </row>
    <row r="566" spans="1:31" ht="17.25" customHeight="1">
      <c r="A566" s="57" t="str">
        <f t="shared" si="17"/>
        <v>MATERIAIS HOSPITALARES C/ RESTRICAO</v>
      </c>
      <c r="B566" s="69" t="str">
        <f>VLOOKUP(A566,'De Para'!$C$3:$D$195,2,0)</f>
        <v>FORNECEDORES</v>
      </c>
      <c r="C566" s="83">
        <f t="shared" si="18"/>
        <v>9</v>
      </c>
      <c r="D566" s="50" t="s">
        <v>258</v>
      </c>
      <c r="E566" s="50" t="s">
        <v>410</v>
      </c>
      <c r="F566" s="51">
        <v>44084</v>
      </c>
      <c r="G566" s="50" t="s">
        <v>278</v>
      </c>
      <c r="H566" s="52">
        <v>100</v>
      </c>
      <c r="I566" s="50" t="s">
        <v>675</v>
      </c>
      <c r="J566" s="50" t="s">
        <v>409</v>
      </c>
      <c r="K566" s="50" t="s">
        <v>410</v>
      </c>
      <c r="L566" s="50" t="s">
        <v>359</v>
      </c>
      <c r="M566" s="52">
        <v>163620</v>
      </c>
      <c r="N566" s="50" t="s">
        <v>360</v>
      </c>
      <c r="O566" s="50" t="s">
        <v>571</v>
      </c>
      <c r="P566" s="55">
        <v>-2394</v>
      </c>
      <c r="Q566" s="52">
        <v>9</v>
      </c>
      <c r="R566" s="50" t="s">
        <v>1422</v>
      </c>
      <c r="S566" s="52">
        <v>2020</v>
      </c>
      <c r="T566" s="50" t="s">
        <v>1423</v>
      </c>
      <c r="U566" s="50" t="s">
        <v>263</v>
      </c>
      <c r="V566" s="50" t="s">
        <v>303</v>
      </c>
      <c r="W566" s="50" t="s">
        <v>344</v>
      </c>
      <c r="X566" s="52">
        <v>1</v>
      </c>
      <c r="Y566" s="52">
        <v>131940</v>
      </c>
      <c r="Z566" s="50" t="s">
        <v>266</v>
      </c>
      <c r="AA566" s="52">
        <v>1</v>
      </c>
      <c r="AB566" s="52">
        <v>0</v>
      </c>
      <c r="AC566" s="51">
        <v>44084</v>
      </c>
      <c r="AD566" s="51">
        <v>44085</v>
      </c>
      <c r="AE566" s="50" t="s">
        <v>670</v>
      </c>
    </row>
    <row r="567" spans="1:31" ht="17.25" customHeight="1">
      <c r="A567" s="57" t="str">
        <f t="shared" si="17"/>
        <v>MATERIAIS HOSPITALARES C/ RESTRICAO</v>
      </c>
      <c r="B567" s="69" t="str">
        <f>VLOOKUP(A567,'De Para'!$C$3:$D$195,2,0)</f>
        <v>FORNECEDORES</v>
      </c>
      <c r="C567" s="83">
        <f t="shared" si="18"/>
        <v>9</v>
      </c>
      <c r="D567" s="50" t="s">
        <v>258</v>
      </c>
      <c r="E567" s="50" t="s">
        <v>410</v>
      </c>
      <c r="F567" s="51">
        <v>44084</v>
      </c>
      <c r="G567" s="50" t="s">
        <v>278</v>
      </c>
      <c r="H567" s="52">
        <v>100</v>
      </c>
      <c r="I567" s="50" t="s">
        <v>675</v>
      </c>
      <c r="J567" s="50" t="s">
        <v>409</v>
      </c>
      <c r="K567" s="50" t="s">
        <v>410</v>
      </c>
      <c r="L567" s="50" t="s">
        <v>359</v>
      </c>
      <c r="M567" s="52">
        <v>163621</v>
      </c>
      <c r="N567" s="50" t="s">
        <v>360</v>
      </c>
      <c r="O567" s="50" t="s">
        <v>571</v>
      </c>
      <c r="P567" s="55">
        <v>-699</v>
      </c>
      <c r="Q567" s="52">
        <v>9</v>
      </c>
      <c r="R567" s="50" t="s">
        <v>1424</v>
      </c>
      <c r="S567" s="52">
        <v>2020</v>
      </c>
      <c r="T567" s="50" t="s">
        <v>1425</v>
      </c>
      <c r="U567" s="50" t="s">
        <v>263</v>
      </c>
      <c r="V567" s="50" t="s">
        <v>303</v>
      </c>
      <c r="W567" s="50" t="s">
        <v>344</v>
      </c>
      <c r="X567" s="52">
        <v>1</v>
      </c>
      <c r="Y567" s="52">
        <v>131942</v>
      </c>
      <c r="Z567" s="50" t="s">
        <v>266</v>
      </c>
      <c r="AA567" s="52">
        <v>1</v>
      </c>
      <c r="AB567" s="52">
        <v>0</v>
      </c>
      <c r="AC567" s="51">
        <v>44084</v>
      </c>
      <c r="AD567" s="51">
        <v>44085</v>
      </c>
      <c r="AE567" s="50" t="s">
        <v>670</v>
      </c>
    </row>
    <row r="568" spans="1:31" ht="17.25" customHeight="1">
      <c r="A568" s="57" t="str">
        <f t="shared" si="17"/>
        <v>MEDICAMENTOS C/ RESTRICAO</v>
      </c>
      <c r="B568" s="69" t="str">
        <f>VLOOKUP(A568,'De Para'!$C$3:$D$195,2,0)</f>
        <v>FORNECEDORES</v>
      </c>
      <c r="C568" s="83">
        <f t="shared" si="18"/>
        <v>9</v>
      </c>
      <c r="D568" s="50" t="s">
        <v>258</v>
      </c>
      <c r="E568" s="50" t="s">
        <v>410</v>
      </c>
      <c r="F568" s="51">
        <v>44084</v>
      </c>
      <c r="G568" s="50" t="s">
        <v>278</v>
      </c>
      <c r="H568" s="52">
        <v>100</v>
      </c>
      <c r="I568" s="50" t="s">
        <v>675</v>
      </c>
      <c r="J568" s="50" t="s">
        <v>409</v>
      </c>
      <c r="K568" s="50" t="s">
        <v>410</v>
      </c>
      <c r="L568" s="50" t="s">
        <v>341</v>
      </c>
      <c r="M568" s="52">
        <v>163622</v>
      </c>
      <c r="N568" s="50" t="s">
        <v>342</v>
      </c>
      <c r="O568" s="50" t="s">
        <v>379</v>
      </c>
      <c r="P568" s="55">
        <v>-972</v>
      </c>
      <c r="Q568" s="52">
        <v>9</v>
      </c>
      <c r="R568" s="50" t="s">
        <v>1426</v>
      </c>
      <c r="S568" s="52">
        <v>2020</v>
      </c>
      <c r="T568" s="50" t="s">
        <v>1427</v>
      </c>
      <c r="U568" s="50" t="s">
        <v>263</v>
      </c>
      <c r="V568" s="50" t="s">
        <v>303</v>
      </c>
      <c r="W568" s="50" t="s">
        <v>344</v>
      </c>
      <c r="X568" s="52">
        <v>1</v>
      </c>
      <c r="Y568" s="52">
        <v>133999</v>
      </c>
      <c r="Z568" s="50" t="s">
        <v>266</v>
      </c>
      <c r="AA568" s="52">
        <v>1</v>
      </c>
      <c r="AB568" s="52">
        <v>0</v>
      </c>
      <c r="AC568" s="51">
        <v>44084</v>
      </c>
      <c r="AD568" s="51">
        <v>44085</v>
      </c>
      <c r="AE568" s="50" t="s">
        <v>670</v>
      </c>
    </row>
    <row r="569" spans="1:31" ht="17.25" customHeight="1">
      <c r="A569" s="57" t="str">
        <f t="shared" si="17"/>
        <v>RESCISÕES</v>
      </c>
      <c r="B569" s="69" t="str">
        <f>VLOOKUP(A569,'De Para'!$C$3:$D$195,2,0)</f>
        <v>FOLHA E ENCARGOS</v>
      </c>
      <c r="C569" s="83">
        <f t="shared" si="18"/>
        <v>9</v>
      </c>
      <c r="D569" s="50" t="s">
        <v>258</v>
      </c>
      <c r="E569" s="50" t="s">
        <v>410</v>
      </c>
      <c r="F569" s="51">
        <v>44084</v>
      </c>
      <c r="G569" s="50" t="s">
        <v>278</v>
      </c>
      <c r="H569" s="52">
        <v>100</v>
      </c>
      <c r="I569" s="50" t="s">
        <v>675</v>
      </c>
      <c r="J569" s="50" t="s">
        <v>409</v>
      </c>
      <c r="K569" s="50" t="s">
        <v>410</v>
      </c>
      <c r="L569" s="50" t="s">
        <v>368</v>
      </c>
      <c r="M569" s="52">
        <v>163623</v>
      </c>
      <c r="N569" s="50" t="s">
        <v>369</v>
      </c>
      <c r="O569" s="50" t="s">
        <v>369</v>
      </c>
      <c r="P569" s="55">
        <v>-184.19</v>
      </c>
      <c r="Q569" s="52">
        <v>9</v>
      </c>
      <c r="R569" s="50" t="s">
        <v>1428</v>
      </c>
      <c r="S569" s="52">
        <v>2020</v>
      </c>
      <c r="T569" s="50" t="s">
        <v>1429</v>
      </c>
      <c r="U569" s="50" t="s">
        <v>263</v>
      </c>
      <c r="V569" s="50" t="s">
        <v>282</v>
      </c>
      <c r="W569" s="50" t="s">
        <v>292</v>
      </c>
      <c r="X569" s="52">
        <v>1</v>
      </c>
      <c r="Y569" s="52">
        <v>134481</v>
      </c>
      <c r="Z569" s="50" t="s">
        <v>266</v>
      </c>
      <c r="AA569" s="52">
        <v>1</v>
      </c>
      <c r="AB569" s="52">
        <v>0</v>
      </c>
      <c r="AC569" s="51">
        <v>44084</v>
      </c>
      <c r="AD569" s="51">
        <v>44085</v>
      </c>
      <c r="AE569" s="50" t="s">
        <v>670</v>
      </c>
    </row>
    <row r="570" spans="1:31" ht="17.25" customHeight="1">
      <c r="A570" s="57" t="str">
        <f t="shared" si="17"/>
        <v>RESCISÕES</v>
      </c>
      <c r="B570" s="69" t="str">
        <f>VLOOKUP(A570,'De Para'!$C$3:$D$195,2,0)</f>
        <v>FOLHA E ENCARGOS</v>
      </c>
      <c r="C570" s="83">
        <f t="shared" si="18"/>
        <v>9</v>
      </c>
      <c r="D570" s="50" t="s">
        <v>258</v>
      </c>
      <c r="E570" s="50" t="s">
        <v>410</v>
      </c>
      <c r="F570" s="51">
        <v>44084</v>
      </c>
      <c r="G570" s="50" t="s">
        <v>278</v>
      </c>
      <c r="H570" s="52">
        <v>100</v>
      </c>
      <c r="I570" s="50" t="s">
        <v>675</v>
      </c>
      <c r="J570" s="50" t="s">
        <v>409</v>
      </c>
      <c r="K570" s="50" t="s">
        <v>410</v>
      </c>
      <c r="L570" s="50" t="s">
        <v>368</v>
      </c>
      <c r="M570" s="52">
        <v>163624</v>
      </c>
      <c r="N570" s="50" t="s">
        <v>369</v>
      </c>
      <c r="O570" s="50" t="s">
        <v>369</v>
      </c>
      <c r="P570" s="55">
        <v>-7758.53</v>
      </c>
      <c r="Q570" s="52">
        <v>9</v>
      </c>
      <c r="R570" s="50" t="s">
        <v>1430</v>
      </c>
      <c r="S570" s="52">
        <v>2020</v>
      </c>
      <c r="T570" s="50" t="s">
        <v>1431</v>
      </c>
      <c r="U570" s="50" t="s">
        <v>263</v>
      </c>
      <c r="V570" s="50" t="s">
        <v>282</v>
      </c>
      <c r="W570" s="50" t="s">
        <v>292</v>
      </c>
      <c r="X570" s="52">
        <v>1</v>
      </c>
      <c r="Y570" s="52">
        <v>134482</v>
      </c>
      <c r="Z570" s="50" t="s">
        <v>266</v>
      </c>
      <c r="AA570" s="52">
        <v>1</v>
      </c>
      <c r="AB570" s="52">
        <v>0</v>
      </c>
      <c r="AC570" s="51">
        <v>44084</v>
      </c>
      <c r="AD570" s="51">
        <v>44085</v>
      </c>
      <c r="AE570" s="50" t="s">
        <v>670</v>
      </c>
    </row>
    <row r="571" spans="1:31" ht="17.25" customHeight="1">
      <c r="A571" s="57" t="str">
        <f t="shared" si="17"/>
        <v>SERVIÇO DE MANUTENÇÃO DE SOFTWARE/HARDWARE</v>
      </c>
      <c r="B571" s="69" t="str">
        <f>VLOOKUP(A571,'De Para'!$C$3:$D$195,2,0)</f>
        <v>FORNECEDORES</v>
      </c>
      <c r="C571" s="83">
        <f t="shared" si="18"/>
        <v>9</v>
      </c>
      <c r="D571" s="50" t="s">
        <v>258</v>
      </c>
      <c r="E571" s="50" t="s">
        <v>410</v>
      </c>
      <c r="F571" s="51">
        <v>44084</v>
      </c>
      <c r="G571" s="50" t="s">
        <v>278</v>
      </c>
      <c r="H571" s="52">
        <v>100</v>
      </c>
      <c r="I571" s="50" t="s">
        <v>675</v>
      </c>
      <c r="J571" s="50" t="s">
        <v>409</v>
      </c>
      <c r="K571" s="50" t="s">
        <v>410</v>
      </c>
      <c r="L571" s="50" t="s">
        <v>285</v>
      </c>
      <c r="M571" s="52">
        <v>163625</v>
      </c>
      <c r="N571" s="50" t="s">
        <v>286</v>
      </c>
      <c r="O571" s="50" t="s">
        <v>554</v>
      </c>
      <c r="P571" s="55">
        <v>-3640</v>
      </c>
      <c r="Q571" s="52">
        <v>9</v>
      </c>
      <c r="R571" s="50" t="s">
        <v>1432</v>
      </c>
      <c r="S571" s="52">
        <v>2020</v>
      </c>
      <c r="T571" s="50" t="s">
        <v>1433</v>
      </c>
      <c r="U571" s="50" t="s">
        <v>263</v>
      </c>
      <c r="V571" s="50" t="s">
        <v>288</v>
      </c>
      <c r="W571" s="50" t="s">
        <v>289</v>
      </c>
      <c r="X571" s="52">
        <v>1</v>
      </c>
      <c r="Y571" s="52">
        <v>134805</v>
      </c>
      <c r="Z571" s="50" t="s">
        <v>266</v>
      </c>
      <c r="AA571" s="52">
        <v>1</v>
      </c>
      <c r="AB571" s="52">
        <v>0</v>
      </c>
      <c r="AC571" s="51">
        <v>44084</v>
      </c>
      <c r="AD571" s="51">
        <v>44085</v>
      </c>
      <c r="AE571" s="50" t="s">
        <v>670</v>
      </c>
    </row>
    <row r="572" spans="1:31" ht="17.25" customHeight="1">
      <c r="A572" s="57" t="str">
        <f t="shared" si="17"/>
        <v>SERVIÇO DE MANUTENÇÃO DE SOFTWARE/HARDWARE</v>
      </c>
      <c r="B572" s="69" t="str">
        <f>VLOOKUP(A572,'De Para'!$C$3:$D$195,2,0)</f>
        <v>FORNECEDORES</v>
      </c>
      <c r="C572" s="83">
        <f t="shared" si="18"/>
        <v>9</v>
      </c>
      <c r="D572" s="50" t="s">
        <v>258</v>
      </c>
      <c r="E572" s="50" t="s">
        <v>410</v>
      </c>
      <c r="F572" s="51">
        <v>44084</v>
      </c>
      <c r="G572" s="50" t="s">
        <v>278</v>
      </c>
      <c r="H572" s="52">
        <v>100</v>
      </c>
      <c r="I572" s="50" t="s">
        <v>675</v>
      </c>
      <c r="J572" s="50" t="s">
        <v>409</v>
      </c>
      <c r="K572" s="50" t="s">
        <v>410</v>
      </c>
      <c r="L572" s="50" t="s">
        <v>285</v>
      </c>
      <c r="M572" s="52">
        <v>163626</v>
      </c>
      <c r="N572" s="50" t="s">
        <v>286</v>
      </c>
      <c r="O572" s="50" t="s">
        <v>554</v>
      </c>
      <c r="P572" s="55">
        <v>-3640</v>
      </c>
      <c r="Q572" s="52">
        <v>9</v>
      </c>
      <c r="R572" s="50" t="s">
        <v>1434</v>
      </c>
      <c r="S572" s="52">
        <v>2020</v>
      </c>
      <c r="T572" s="50" t="s">
        <v>1435</v>
      </c>
      <c r="U572" s="50" t="s">
        <v>263</v>
      </c>
      <c r="V572" s="50" t="s">
        <v>288</v>
      </c>
      <c r="W572" s="50" t="s">
        <v>289</v>
      </c>
      <c r="X572" s="52">
        <v>1</v>
      </c>
      <c r="Y572" s="52">
        <v>134809</v>
      </c>
      <c r="Z572" s="50" t="s">
        <v>266</v>
      </c>
      <c r="AA572" s="52">
        <v>1</v>
      </c>
      <c r="AB572" s="52">
        <v>0</v>
      </c>
      <c r="AC572" s="51">
        <v>44084</v>
      </c>
      <c r="AD572" s="51">
        <v>44085</v>
      </c>
      <c r="AE572" s="50" t="s">
        <v>670</v>
      </c>
    </row>
    <row r="573" spans="1:31" ht="17.25" customHeight="1">
      <c r="A573" s="57" t="str">
        <f t="shared" si="17"/>
        <v>GASES HOSPITALARES</v>
      </c>
      <c r="B573" s="69" t="str">
        <f>VLOOKUP(A573,'De Para'!$C$3:$D$195,2,0)</f>
        <v>FORNECEDORES</v>
      </c>
      <c r="C573" s="83">
        <f t="shared" si="18"/>
        <v>9</v>
      </c>
      <c r="D573" s="50" t="s">
        <v>258</v>
      </c>
      <c r="E573" s="50" t="s">
        <v>410</v>
      </c>
      <c r="F573" s="51">
        <v>44084</v>
      </c>
      <c r="G573" s="50" t="s">
        <v>278</v>
      </c>
      <c r="H573" s="52">
        <v>100</v>
      </c>
      <c r="I573" s="50" t="s">
        <v>675</v>
      </c>
      <c r="J573" s="50" t="s">
        <v>409</v>
      </c>
      <c r="K573" s="50" t="s">
        <v>410</v>
      </c>
      <c r="L573" s="50" t="s">
        <v>464</v>
      </c>
      <c r="M573" s="52">
        <v>163627</v>
      </c>
      <c r="N573" s="50" t="s">
        <v>465</v>
      </c>
      <c r="O573" s="50" t="s">
        <v>1436</v>
      </c>
      <c r="P573" s="55">
        <v>-49600</v>
      </c>
      <c r="Q573" s="52">
        <v>9</v>
      </c>
      <c r="R573" s="50" t="s">
        <v>1437</v>
      </c>
      <c r="S573" s="52">
        <v>2020</v>
      </c>
      <c r="T573" s="50" t="s">
        <v>1438</v>
      </c>
      <c r="U573" s="50" t="s">
        <v>263</v>
      </c>
      <c r="V573" s="50" t="s">
        <v>303</v>
      </c>
      <c r="W573" s="50" t="s">
        <v>466</v>
      </c>
      <c r="X573" s="52">
        <v>1</v>
      </c>
      <c r="Y573" s="52">
        <v>134830</v>
      </c>
      <c r="Z573" s="50" t="s">
        <v>266</v>
      </c>
      <c r="AA573" s="52">
        <v>1</v>
      </c>
      <c r="AB573" s="52">
        <v>0</v>
      </c>
      <c r="AC573" s="51">
        <v>44084</v>
      </c>
      <c r="AD573" s="51">
        <v>44085</v>
      </c>
      <c r="AE573" s="50" t="s">
        <v>670</v>
      </c>
    </row>
    <row r="574" spans="1:31" ht="17.25" customHeight="1">
      <c r="A574" s="57" t="str">
        <f t="shared" si="17"/>
        <v>SERVIÇOS MÉDICOS</v>
      </c>
      <c r="B574" s="69" t="str">
        <f>VLOOKUP(A574,'De Para'!$C$3:$D$195,2,0)</f>
        <v>FORNECEDORES</v>
      </c>
      <c r="C574" s="83">
        <f t="shared" si="18"/>
        <v>9</v>
      </c>
      <c r="D574" s="50" t="s">
        <v>258</v>
      </c>
      <c r="E574" s="50" t="s">
        <v>410</v>
      </c>
      <c r="F574" s="51">
        <v>44085</v>
      </c>
      <c r="G574" s="50" t="s">
        <v>278</v>
      </c>
      <c r="H574" s="52">
        <v>100</v>
      </c>
      <c r="I574" s="50" t="s">
        <v>675</v>
      </c>
      <c r="J574" s="50" t="s">
        <v>409</v>
      </c>
      <c r="K574" s="50" t="s">
        <v>410</v>
      </c>
      <c r="L574" s="50" t="s">
        <v>293</v>
      </c>
      <c r="M574" s="52">
        <v>163628</v>
      </c>
      <c r="N574" s="50" t="s">
        <v>294</v>
      </c>
      <c r="O574" s="50" t="s">
        <v>1439</v>
      </c>
      <c r="P574" s="55">
        <v>-22560</v>
      </c>
      <c r="Q574" s="52">
        <v>9</v>
      </c>
      <c r="R574" s="50" t="s">
        <v>1440</v>
      </c>
      <c r="S574" s="52">
        <v>2020</v>
      </c>
      <c r="T574" s="50" t="s">
        <v>1441</v>
      </c>
      <c r="U574" s="50" t="s">
        <v>263</v>
      </c>
      <c r="V574" s="50" t="s">
        <v>288</v>
      </c>
      <c r="W574" s="50" t="s">
        <v>295</v>
      </c>
      <c r="X574" s="52">
        <v>1</v>
      </c>
      <c r="Y574" s="52">
        <v>134861</v>
      </c>
      <c r="Z574" s="50" t="s">
        <v>266</v>
      </c>
      <c r="AA574" s="52">
        <v>1</v>
      </c>
      <c r="AB574" s="52">
        <v>0</v>
      </c>
      <c r="AC574" s="51">
        <v>44085</v>
      </c>
      <c r="AD574" s="51">
        <v>44085</v>
      </c>
      <c r="AE574" s="50" t="s">
        <v>670</v>
      </c>
    </row>
    <row r="575" spans="1:31" ht="17.25" customHeight="1">
      <c r="A575" s="57" t="str">
        <f t="shared" si="17"/>
        <v>ADIANTAMENTO FORNECEDORES (Não usar)</v>
      </c>
      <c r="B575" s="69" t="str">
        <f>VLOOKUP(A575,'De Para'!$C$3:$D$195,2,0)</f>
        <v>FORNECEDORES</v>
      </c>
      <c r="C575" s="83">
        <f t="shared" si="18"/>
        <v>9</v>
      </c>
      <c r="D575" s="50" t="s">
        <v>258</v>
      </c>
      <c r="E575" s="50" t="s">
        <v>410</v>
      </c>
      <c r="F575" s="51">
        <v>44085</v>
      </c>
      <c r="G575" s="50" t="s">
        <v>278</v>
      </c>
      <c r="H575" s="52">
        <v>100</v>
      </c>
      <c r="I575" s="50" t="s">
        <v>675</v>
      </c>
      <c r="J575" s="50" t="s">
        <v>409</v>
      </c>
      <c r="K575" s="50" t="s">
        <v>410</v>
      </c>
      <c r="L575" s="50" t="s">
        <v>406</v>
      </c>
      <c r="M575" s="52">
        <v>163629</v>
      </c>
      <c r="N575" s="50" t="s">
        <v>407</v>
      </c>
      <c r="O575" s="50" t="s">
        <v>937</v>
      </c>
      <c r="P575" s="55">
        <v>-336</v>
      </c>
      <c r="Q575" s="52">
        <v>9</v>
      </c>
      <c r="R575" s="50" t="s">
        <v>1442</v>
      </c>
      <c r="S575" s="52">
        <v>2020</v>
      </c>
      <c r="T575" s="50" t="s">
        <v>1443</v>
      </c>
      <c r="U575" s="50" t="s">
        <v>263</v>
      </c>
      <c r="V575" s="50" t="s">
        <v>355</v>
      </c>
      <c r="W575" s="50" t="s">
        <v>408</v>
      </c>
      <c r="X575" s="52">
        <v>1</v>
      </c>
      <c r="Y575" s="52">
        <v>134893</v>
      </c>
      <c r="Z575" s="50" t="s">
        <v>266</v>
      </c>
      <c r="AA575" s="52">
        <v>1</v>
      </c>
      <c r="AB575" s="52">
        <v>0</v>
      </c>
      <c r="AC575" s="51">
        <v>44085</v>
      </c>
      <c r="AD575" s="51">
        <v>44085</v>
      </c>
      <c r="AE575" s="50" t="s">
        <v>670</v>
      </c>
    </row>
    <row r="576" spans="1:31" ht="17.25" customHeight="1">
      <c r="A576" s="57" t="str">
        <f t="shared" si="17"/>
        <v>TARIFAS BANCÁRIAS</v>
      </c>
      <c r="B576" s="69" t="str">
        <f>VLOOKUP(A576,'De Para'!$C$3:$D$195,2,0)</f>
        <v>PAGAMENTO DE IMPOSTOS E TAXAS</v>
      </c>
      <c r="C576" s="83">
        <f t="shared" si="18"/>
        <v>9</v>
      </c>
      <c r="D576" s="50" t="s">
        <v>258</v>
      </c>
      <c r="E576" s="50" t="s">
        <v>410</v>
      </c>
      <c r="F576" s="51">
        <v>44082</v>
      </c>
      <c r="G576" s="50" t="s">
        <v>378</v>
      </c>
      <c r="H576" s="52">
        <v>100</v>
      </c>
      <c r="I576" s="50" t="s">
        <v>675</v>
      </c>
      <c r="J576" s="50" t="s">
        <v>409</v>
      </c>
      <c r="K576" s="50" t="s">
        <v>410</v>
      </c>
      <c r="L576" s="50" t="s">
        <v>548</v>
      </c>
      <c r="M576" s="52">
        <v>163630</v>
      </c>
      <c r="N576" s="50" t="s">
        <v>549</v>
      </c>
      <c r="O576" s="50"/>
      <c r="P576" s="55">
        <v>-15.9</v>
      </c>
      <c r="Q576" s="52">
        <v>9</v>
      </c>
      <c r="R576" s="50" t="s">
        <v>275</v>
      </c>
      <c r="S576" s="52">
        <v>2020</v>
      </c>
      <c r="T576" s="50" t="s">
        <v>566</v>
      </c>
      <c r="U576" s="50" t="s">
        <v>263</v>
      </c>
      <c r="V576" s="50" t="s">
        <v>276</v>
      </c>
      <c r="W576" s="50" t="s">
        <v>429</v>
      </c>
      <c r="X576" s="52">
        <v>1</v>
      </c>
      <c r="Y576" s="52"/>
      <c r="Z576" s="50" t="s">
        <v>266</v>
      </c>
      <c r="AA576" s="52">
        <v>1</v>
      </c>
      <c r="AB576" s="52">
        <v>1</v>
      </c>
      <c r="AC576" s="51">
        <v>44082</v>
      </c>
      <c r="AD576" s="51">
        <v>44085</v>
      </c>
      <c r="AE576" s="50" t="s">
        <v>670</v>
      </c>
    </row>
    <row r="577" spans="1:31" ht="17.25" customHeight="1">
      <c r="A577" s="57" t="str">
        <f t="shared" si="17"/>
        <v>APLICAÇÃO / RESGATE DE APLICAÇÃO</v>
      </c>
      <c r="B577" s="69" t="str">
        <f>VLOOKUP(A577,'De Para'!$C$3:$D$195,2,0)</f>
        <v>RECEBÍVEIS NAO CORRENTES</v>
      </c>
      <c r="C577" s="83">
        <f t="shared" si="18"/>
        <v>9</v>
      </c>
      <c r="D577" s="50" t="s">
        <v>258</v>
      </c>
      <c r="E577" s="50" t="s">
        <v>410</v>
      </c>
      <c r="F577" s="51">
        <v>44082</v>
      </c>
      <c r="G577" s="50" t="s">
        <v>259</v>
      </c>
      <c r="H577" s="52">
        <v>100</v>
      </c>
      <c r="I577" s="50" t="s">
        <v>690</v>
      </c>
      <c r="J577" s="50" t="s">
        <v>409</v>
      </c>
      <c r="K577" s="50" t="s">
        <v>410</v>
      </c>
      <c r="L577" s="50" t="s">
        <v>260</v>
      </c>
      <c r="M577" s="52">
        <v>163632</v>
      </c>
      <c r="N577" s="50" t="s">
        <v>261</v>
      </c>
      <c r="O577" s="50"/>
      <c r="P577" s="55">
        <v>-191279.88</v>
      </c>
      <c r="Q577" s="52">
        <v>9</v>
      </c>
      <c r="R577" s="50" t="s">
        <v>262</v>
      </c>
      <c r="S577" s="52">
        <v>2020</v>
      </c>
      <c r="T577" s="50" t="s">
        <v>271</v>
      </c>
      <c r="U577" s="50" t="s">
        <v>263</v>
      </c>
      <c r="V577" s="50" t="s">
        <v>264</v>
      </c>
      <c r="W577" s="50" t="s">
        <v>265</v>
      </c>
      <c r="X577" s="52">
        <v>1</v>
      </c>
      <c r="Y577" s="52"/>
      <c r="Z577" s="50" t="s">
        <v>266</v>
      </c>
      <c r="AA577" s="52">
        <v>1</v>
      </c>
      <c r="AB577" s="52">
        <v>1</v>
      </c>
      <c r="AC577" s="51">
        <v>44082</v>
      </c>
      <c r="AD577" s="51">
        <v>44085</v>
      </c>
      <c r="AE577" s="50" t="s">
        <v>671</v>
      </c>
    </row>
    <row r="578" spans="1:31" ht="17.25" customHeight="1">
      <c r="A578" s="57" t="str">
        <f t="shared" si="17"/>
        <v>APLICAÇÃO / RESGATE DE APLICAÇÃO</v>
      </c>
      <c r="B578" s="69" t="str">
        <f>VLOOKUP(A578,'De Para'!$C$3:$D$195,2,0)</f>
        <v>RECEBÍVEIS NAO CORRENTES</v>
      </c>
      <c r="C578" s="83">
        <f t="shared" si="18"/>
        <v>9</v>
      </c>
      <c r="D578" s="50" t="s">
        <v>258</v>
      </c>
      <c r="E578" s="50" t="s">
        <v>410</v>
      </c>
      <c r="F578" s="51">
        <v>44082</v>
      </c>
      <c r="G578" s="50" t="s">
        <v>624</v>
      </c>
      <c r="H578" s="52">
        <v>100</v>
      </c>
      <c r="I578" s="50" t="s">
        <v>675</v>
      </c>
      <c r="J578" s="50" t="s">
        <v>409</v>
      </c>
      <c r="K578" s="50" t="s">
        <v>410</v>
      </c>
      <c r="L578" s="50" t="s">
        <v>260</v>
      </c>
      <c r="M578" s="52">
        <v>163669</v>
      </c>
      <c r="N578" s="50" t="s">
        <v>261</v>
      </c>
      <c r="O578" s="50"/>
      <c r="P578" s="55">
        <v>191279.88</v>
      </c>
      <c r="Q578" s="52">
        <v>9</v>
      </c>
      <c r="R578" s="50" t="s">
        <v>262</v>
      </c>
      <c r="S578" s="52">
        <v>2020</v>
      </c>
      <c r="T578" s="50" t="s">
        <v>271</v>
      </c>
      <c r="U578" s="50" t="s">
        <v>263</v>
      </c>
      <c r="V578" s="50" t="s">
        <v>264</v>
      </c>
      <c r="W578" s="50" t="s">
        <v>265</v>
      </c>
      <c r="X578" s="52">
        <v>1</v>
      </c>
      <c r="Y578" s="52"/>
      <c r="Z578" s="50" t="s">
        <v>266</v>
      </c>
      <c r="AA578" s="52">
        <v>1</v>
      </c>
      <c r="AB578" s="52">
        <v>0</v>
      </c>
      <c r="AC578" s="51">
        <v>44082</v>
      </c>
      <c r="AD578" s="51">
        <v>44085</v>
      </c>
      <c r="AE578" s="50" t="s">
        <v>670</v>
      </c>
    </row>
    <row r="579" spans="1:31" ht="17.25" customHeight="1">
      <c r="A579" s="57" t="str">
        <f t="shared" ref="A579:A642" si="19">N579</f>
        <v>RENDIMENTO SOBRE APLICAÇÃO FINANCEIRA</v>
      </c>
      <c r="B579" s="69" t="str">
        <f>VLOOKUP(A579,'De Para'!$C$3:$D$195,2,0)</f>
        <v>JUROS POR APLICAÇÕES</v>
      </c>
      <c r="C579" s="83">
        <f t="shared" si="18"/>
        <v>9</v>
      </c>
      <c r="D579" s="50" t="s">
        <v>258</v>
      </c>
      <c r="E579" s="50" t="s">
        <v>410</v>
      </c>
      <c r="F579" s="51">
        <v>44082</v>
      </c>
      <c r="G579" s="50" t="s">
        <v>621</v>
      </c>
      <c r="H579" s="52">
        <v>100</v>
      </c>
      <c r="I579" s="50" t="s">
        <v>675</v>
      </c>
      <c r="J579" s="50" t="s">
        <v>409</v>
      </c>
      <c r="K579" s="50" t="s">
        <v>410</v>
      </c>
      <c r="L579" s="50" t="s">
        <v>497</v>
      </c>
      <c r="M579" s="52">
        <v>163670</v>
      </c>
      <c r="N579" s="50" t="s">
        <v>498</v>
      </c>
      <c r="O579" s="50"/>
      <c r="P579" s="55">
        <v>92.8</v>
      </c>
      <c r="Q579" s="52">
        <v>9</v>
      </c>
      <c r="R579" s="50" t="s">
        <v>620</v>
      </c>
      <c r="S579" s="52">
        <v>2020</v>
      </c>
      <c r="T579" s="50" t="s">
        <v>623</v>
      </c>
      <c r="U579" s="50" t="s">
        <v>263</v>
      </c>
      <c r="V579" s="50" t="s">
        <v>276</v>
      </c>
      <c r="W579" s="50" t="s">
        <v>500</v>
      </c>
      <c r="X579" s="52">
        <v>1</v>
      </c>
      <c r="Y579" s="52"/>
      <c r="Z579" s="50" t="s">
        <v>266</v>
      </c>
      <c r="AA579" s="52">
        <v>1</v>
      </c>
      <c r="AB579" s="52">
        <v>1</v>
      </c>
      <c r="AC579" s="51">
        <v>44082</v>
      </c>
      <c r="AD579" s="51">
        <v>44085</v>
      </c>
      <c r="AE579" s="50" t="s">
        <v>670</v>
      </c>
    </row>
    <row r="580" spans="1:31" ht="17.25" customHeight="1">
      <c r="A580" s="57" t="str">
        <f t="shared" si="19"/>
        <v>TARIFAS BANCÁRIAS</v>
      </c>
      <c r="B580" s="69" t="str">
        <f>VLOOKUP(A580,'De Para'!$C$3:$D$195,2,0)</f>
        <v>PAGAMENTO DE IMPOSTOS E TAXAS</v>
      </c>
      <c r="C580" s="83">
        <f t="shared" si="18"/>
        <v>9</v>
      </c>
      <c r="D580" s="50" t="s">
        <v>258</v>
      </c>
      <c r="E580" s="50" t="s">
        <v>410</v>
      </c>
      <c r="F580" s="51">
        <v>44083</v>
      </c>
      <c r="G580" s="50" t="s">
        <v>378</v>
      </c>
      <c r="H580" s="52">
        <v>100</v>
      </c>
      <c r="I580" s="50" t="s">
        <v>675</v>
      </c>
      <c r="J580" s="50" t="s">
        <v>409</v>
      </c>
      <c r="K580" s="50" t="s">
        <v>410</v>
      </c>
      <c r="L580" s="50" t="s">
        <v>548</v>
      </c>
      <c r="M580" s="52">
        <v>163671</v>
      </c>
      <c r="N580" s="50" t="s">
        <v>549</v>
      </c>
      <c r="O580" s="50"/>
      <c r="P580" s="55">
        <v>-14.65</v>
      </c>
      <c r="Q580" s="52">
        <v>9</v>
      </c>
      <c r="R580" s="50" t="s">
        <v>275</v>
      </c>
      <c r="S580" s="52">
        <v>2020</v>
      </c>
      <c r="T580" s="50" t="s">
        <v>550</v>
      </c>
      <c r="U580" s="50" t="s">
        <v>263</v>
      </c>
      <c r="V580" s="50" t="s">
        <v>276</v>
      </c>
      <c r="W580" s="50" t="s">
        <v>429</v>
      </c>
      <c r="X580" s="52">
        <v>1</v>
      </c>
      <c r="Y580" s="52"/>
      <c r="Z580" s="50" t="s">
        <v>266</v>
      </c>
      <c r="AA580" s="52">
        <v>1</v>
      </c>
      <c r="AB580" s="52">
        <v>1</v>
      </c>
      <c r="AC580" s="51">
        <v>44083</v>
      </c>
      <c r="AD580" s="51">
        <v>44085</v>
      </c>
      <c r="AE580" s="50" t="s">
        <v>670</v>
      </c>
    </row>
    <row r="581" spans="1:31" ht="17.25" customHeight="1">
      <c r="A581" s="57" t="str">
        <f t="shared" si="19"/>
        <v>RENDIMENTO SOBRE APLICAÇÃO FINANCEIRA</v>
      </c>
      <c r="B581" s="69" t="str">
        <f>VLOOKUP(A581,'De Para'!$C$3:$D$195,2,0)</f>
        <v>JUROS POR APLICAÇÕES</v>
      </c>
      <c r="C581" s="83">
        <f t="shared" si="18"/>
        <v>9</v>
      </c>
      <c r="D581" s="50" t="s">
        <v>258</v>
      </c>
      <c r="E581" s="50" t="s">
        <v>410</v>
      </c>
      <c r="F581" s="51">
        <v>44083</v>
      </c>
      <c r="G581" s="50" t="s">
        <v>621</v>
      </c>
      <c r="H581" s="52">
        <v>100</v>
      </c>
      <c r="I581" s="50" t="s">
        <v>675</v>
      </c>
      <c r="J581" s="50" t="s">
        <v>409</v>
      </c>
      <c r="K581" s="50" t="s">
        <v>410</v>
      </c>
      <c r="L581" s="50" t="s">
        <v>497</v>
      </c>
      <c r="M581" s="52">
        <v>163672</v>
      </c>
      <c r="N581" s="50" t="s">
        <v>498</v>
      </c>
      <c r="O581" s="50"/>
      <c r="P581" s="55">
        <v>1041.3399999999999</v>
      </c>
      <c r="Q581" s="52">
        <v>9</v>
      </c>
      <c r="R581" s="50" t="s">
        <v>620</v>
      </c>
      <c r="S581" s="52">
        <v>2020</v>
      </c>
      <c r="T581" s="50" t="s">
        <v>623</v>
      </c>
      <c r="U581" s="50" t="s">
        <v>263</v>
      </c>
      <c r="V581" s="50" t="s">
        <v>276</v>
      </c>
      <c r="W581" s="50" t="s">
        <v>500</v>
      </c>
      <c r="X581" s="52">
        <v>1</v>
      </c>
      <c r="Y581" s="52"/>
      <c r="Z581" s="50" t="s">
        <v>266</v>
      </c>
      <c r="AA581" s="52">
        <v>1</v>
      </c>
      <c r="AB581" s="52">
        <v>1</v>
      </c>
      <c r="AC581" s="51">
        <v>44083</v>
      </c>
      <c r="AD581" s="51">
        <v>44085</v>
      </c>
      <c r="AE581" s="50" t="s">
        <v>670</v>
      </c>
    </row>
    <row r="582" spans="1:31" ht="17.25" customHeight="1">
      <c r="A582" s="57" t="str">
        <f t="shared" si="19"/>
        <v>APLICAÇÃO / RESGATE DE APLICAÇÃO</v>
      </c>
      <c r="B582" s="69" t="str">
        <f>VLOOKUP(A582,'De Para'!$C$3:$D$195,2,0)</f>
        <v>RECEBÍVEIS NAO CORRENTES</v>
      </c>
      <c r="C582" s="83">
        <f t="shared" si="18"/>
        <v>9</v>
      </c>
      <c r="D582" s="50" t="s">
        <v>258</v>
      </c>
      <c r="E582" s="50" t="s">
        <v>410</v>
      </c>
      <c r="F582" s="51">
        <v>44083</v>
      </c>
      <c r="G582" s="50" t="s">
        <v>259</v>
      </c>
      <c r="H582" s="52">
        <v>100</v>
      </c>
      <c r="I582" s="50" t="s">
        <v>690</v>
      </c>
      <c r="J582" s="50" t="s">
        <v>409</v>
      </c>
      <c r="K582" s="50" t="s">
        <v>410</v>
      </c>
      <c r="L582" s="50" t="s">
        <v>260</v>
      </c>
      <c r="M582" s="52">
        <v>163675</v>
      </c>
      <c r="N582" s="50" t="s">
        <v>261</v>
      </c>
      <c r="O582" s="50"/>
      <c r="P582" s="55">
        <v>-2109362.2200000002</v>
      </c>
      <c r="Q582" s="52">
        <v>9</v>
      </c>
      <c r="R582" s="50" t="s">
        <v>262</v>
      </c>
      <c r="S582" s="52">
        <v>2020</v>
      </c>
      <c r="T582" s="50" t="s">
        <v>271</v>
      </c>
      <c r="U582" s="50" t="s">
        <v>263</v>
      </c>
      <c r="V582" s="50" t="s">
        <v>264</v>
      </c>
      <c r="W582" s="50" t="s">
        <v>265</v>
      </c>
      <c r="X582" s="52">
        <v>1</v>
      </c>
      <c r="Y582" s="52"/>
      <c r="Z582" s="50" t="s">
        <v>266</v>
      </c>
      <c r="AA582" s="52">
        <v>1</v>
      </c>
      <c r="AB582" s="52">
        <v>1</v>
      </c>
      <c r="AC582" s="51">
        <v>44083</v>
      </c>
      <c r="AD582" s="51">
        <v>44085</v>
      </c>
      <c r="AE582" s="50" t="s">
        <v>671</v>
      </c>
    </row>
    <row r="583" spans="1:31" ht="17.25" customHeight="1">
      <c r="A583" s="57" t="str">
        <f t="shared" si="19"/>
        <v>APLICAÇÃO / RESGATE DE APLICAÇÃO</v>
      </c>
      <c r="B583" s="69" t="str">
        <f>VLOOKUP(A583,'De Para'!$C$3:$D$195,2,0)</f>
        <v>RECEBÍVEIS NAO CORRENTES</v>
      </c>
      <c r="C583" s="83">
        <f t="shared" si="18"/>
        <v>9</v>
      </c>
      <c r="D583" s="50" t="s">
        <v>258</v>
      </c>
      <c r="E583" s="50" t="s">
        <v>410</v>
      </c>
      <c r="F583" s="51">
        <v>44083</v>
      </c>
      <c r="G583" s="50" t="s">
        <v>624</v>
      </c>
      <c r="H583" s="52">
        <v>100</v>
      </c>
      <c r="I583" s="50" t="s">
        <v>675</v>
      </c>
      <c r="J583" s="50" t="s">
        <v>409</v>
      </c>
      <c r="K583" s="50" t="s">
        <v>410</v>
      </c>
      <c r="L583" s="50" t="s">
        <v>260</v>
      </c>
      <c r="M583" s="52">
        <v>163676</v>
      </c>
      <c r="N583" s="50" t="s">
        <v>261</v>
      </c>
      <c r="O583" s="50"/>
      <c r="P583" s="55">
        <v>2109362.2200000002</v>
      </c>
      <c r="Q583" s="52">
        <v>9</v>
      </c>
      <c r="R583" s="50" t="s">
        <v>262</v>
      </c>
      <c r="S583" s="52">
        <v>2020</v>
      </c>
      <c r="T583" s="50" t="s">
        <v>271</v>
      </c>
      <c r="U583" s="50" t="s">
        <v>263</v>
      </c>
      <c r="V583" s="50" t="s">
        <v>264</v>
      </c>
      <c r="W583" s="50" t="s">
        <v>265</v>
      </c>
      <c r="X583" s="52">
        <v>1</v>
      </c>
      <c r="Y583" s="52"/>
      <c r="Z583" s="50" t="s">
        <v>266</v>
      </c>
      <c r="AA583" s="52">
        <v>1</v>
      </c>
      <c r="AB583" s="52">
        <v>0</v>
      </c>
      <c r="AC583" s="51">
        <v>44083</v>
      </c>
      <c r="AD583" s="51">
        <v>44085</v>
      </c>
      <c r="AE583" s="50" t="s">
        <v>670</v>
      </c>
    </row>
    <row r="584" spans="1:31" ht="17.25" customHeight="1">
      <c r="A584" s="57" t="str">
        <f t="shared" si="19"/>
        <v>APLICAÇÃO / RESGATE DE APLICAÇÃO</v>
      </c>
      <c r="B584" s="69" t="str">
        <f>VLOOKUP(A584,'De Para'!$C$3:$D$195,2,0)</f>
        <v>RECEBÍVEIS NAO CORRENTES</v>
      </c>
      <c r="C584" s="83">
        <f t="shared" si="18"/>
        <v>9</v>
      </c>
      <c r="D584" s="50" t="s">
        <v>258</v>
      </c>
      <c r="E584" s="50" t="s">
        <v>410</v>
      </c>
      <c r="F584" s="51">
        <v>44078</v>
      </c>
      <c r="G584" s="50" t="s">
        <v>259</v>
      </c>
      <c r="H584" s="52">
        <v>100</v>
      </c>
      <c r="I584" s="50" t="s">
        <v>690</v>
      </c>
      <c r="J584" s="50" t="s">
        <v>409</v>
      </c>
      <c r="K584" s="50" t="s">
        <v>410</v>
      </c>
      <c r="L584" s="50" t="s">
        <v>260</v>
      </c>
      <c r="M584" s="52">
        <v>163677</v>
      </c>
      <c r="N584" s="50" t="s">
        <v>261</v>
      </c>
      <c r="O584" s="50"/>
      <c r="P584" s="55">
        <v>-79154.48</v>
      </c>
      <c r="Q584" s="52">
        <v>9</v>
      </c>
      <c r="R584" s="50" t="s">
        <v>262</v>
      </c>
      <c r="S584" s="52">
        <v>2020</v>
      </c>
      <c r="T584" s="50" t="s">
        <v>271</v>
      </c>
      <c r="U584" s="50" t="s">
        <v>263</v>
      </c>
      <c r="V584" s="50" t="s">
        <v>264</v>
      </c>
      <c r="W584" s="50" t="s">
        <v>265</v>
      </c>
      <c r="X584" s="52">
        <v>1</v>
      </c>
      <c r="Y584" s="52"/>
      <c r="Z584" s="50" t="s">
        <v>266</v>
      </c>
      <c r="AA584" s="52">
        <v>1</v>
      </c>
      <c r="AB584" s="52">
        <v>1</v>
      </c>
      <c r="AC584" s="51">
        <v>44078</v>
      </c>
      <c r="AD584" s="51">
        <v>44085</v>
      </c>
      <c r="AE584" s="50" t="s">
        <v>671</v>
      </c>
    </row>
    <row r="585" spans="1:31" ht="17.25" customHeight="1">
      <c r="A585" s="57" t="str">
        <f t="shared" si="19"/>
        <v>APLICAÇÃO / RESGATE DE APLICAÇÃO</v>
      </c>
      <c r="B585" s="69" t="str">
        <f>VLOOKUP(A585,'De Para'!$C$3:$D$195,2,0)</f>
        <v>RECEBÍVEIS NAO CORRENTES</v>
      </c>
      <c r="C585" s="83">
        <f t="shared" si="18"/>
        <v>9</v>
      </c>
      <c r="D585" s="50" t="s">
        <v>258</v>
      </c>
      <c r="E585" s="50" t="s">
        <v>410</v>
      </c>
      <c r="F585" s="51">
        <v>44078</v>
      </c>
      <c r="G585" s="50" t="s">
        <v>624</v>
      </c>
      <c r="H585" s="52">
        <v>100</v>
      </c>
      <c r="I585" s="50" t="s">
        <v>675</v>
      </c>
      <c r="J585" s="50" t="s">
        <v>409</v>
      </c>
      <c r="K585" s="50" t="s">
        <v>410</v>
      </c>
      <c r="L585" s="50" t="s">
        <v>260</v>
      </c>
      <c r="M585" s="52">
        <v>163678</v>
      </c>
      <c r="N585" s="50" t="s">
        <v>261</v>
      </c>
      <c r="O585" s="50"/>
      <c r="P585" s="55">
        <v>79154.48</v>
      </c>
      <c r="Q585" s="52">
        <v>9</v>
      </c>
      <c r="R585" s="50" t="s">
        <v>262</v>
      </c>
      <c r="S585" s="52">
        <v>2020</v>
      </c>
      <c r="T585" s="50" t="s">
        <v>271</v>
      </c>
      <c r="U585" s="50" t="s">
        <v>263</v>
      </c>
      <c r="V585" s="50" t="s">
        <v>264</v>
      </c>
      <c r="W585" s="50" t="s">
        <v>265</v>
      </c>
      <c r="X585" s="52">
        <v>1</v>
      </c>
      <c r="Y585" s="52"/>
      <c r="Z585" s="50" t="s">
        <v>266</v>
      </c>
      <c r="AA585" s="52">
        <v>1</v>
      </c>
      <c r="AB585" s="52">
        <v>0</v>
      </c>
      <c r="AC585" s="51">
        <v>44078</v>
      </c>
      <c r="AD585" s="51">
        <v>44085</v>
      </c>
      <c r="AE585" s="50" t="s">
        <v>670</v>
      </c>
    </row>
    <row r="586" spans="1:31" ht="17.25" customHeight="1">
      <c r="A586" s="57" t="str">
        <f t="shared" si="19"/>
        <v>TARIFAS BANCÁRIAS</v>
      </c>
      <c r="B586" s="69" t="str">
        <f>VLOOKUP(A586,'De Para'!$C$3:$D$195,2,0)</f>
        <v>PAGAMENTO DE IMPOSTOS E TAXAS</v>
      </c>
      <c r="C586" s="83">
        <f t="shared" si="18"/>
        <v>9</v>
      </c>
      <c r="D586" s="50" t="s">
        <v>258</v>
      </c>
      <c r="E586" s="50" t="s">
        <v>410</v>
      </c>
      <c r="F586" s="51">
        <v>44084</v>
      </c>
      <c r="G586" s="50" t="s">
        <v>378</v>
      </c>
      <c r="H586" s="52">
        <v>100</v>
      </c>
      <c r="I586" s="50" t="s">
        <v>675</v>
      </c>
      <c r="J586" s="50" t="s">
        <v>409</v>
      </c>
      <c r="K586" s="50" t="s">
        <v>410</v>
      </c>
      <c r="L586" s="50" t="s">
        <v>548</v>
      </c>
      <c r="M586" s="52">
        <v>163679</v>
      </c>
      <c r="N586" s="50" t="s">
        <v>549</v>
      </c>
      <c r="O586" s="50"/>
      <c r="P586" s="55">
        <v>-26.8</v>
      </c>
      <c r="Q586" s="52">
        <v>9</v>
      </c>
      <c r="R586" s="50" t="s">
        <v>275</v>
      </c>
      <c r="S586" s="52">
        <v>2020</v>
      </c>
      <c r="T586" s="50" t="s">
        <v>550</v>
      </c>
      <c r="U586" s="50" t="s">
        <v>263</v>
      </c>
      <c r="V586" s="50" t="s">
        <v>276</v>
      </c>
      <c r="W586" s="50" t="s">
        <v>429</v>
      </c>
      <c r="X586" s="52">
        <v>1</v>
      </c>
      <c r="Y586" s="52"/>
      <c r="Z586" s="50" t="s">
        <v>266</v>
      </c>
      <c r="AA586" s="52">
        <v>1</v>
      </c>
      <c r="AB586" s="52">
        <v>1</v>
      </c>
      <c r="AC586" s="51">
        <v>44084</v>
      </c>
      <c r="AD586" s="51">
        <v>44085</v>
      </c>
      <c r="AE586" s="50" t="s">
        <v>670</v>
      </c>
    </row>
    <row r="587" spans="1:31" ht="17.25" customHeight="1">
      <c r="A587" s="57" t="str">
        <f t="shared" si="19"/>
        <v>RENDIMENTO SOBRE APLICAÇÃO FINANCEIRA</v>
      </c>
      <c r="B587" s="69" t="str">
        <f>VLOOKUP(A587,'De Para'!$C$3:$D$195,2,0)</f>
        <v>JUROS POR APLICAÇÕES</v>
      </c>
      <c r="C587" s="83">
        <f t="shared" si="18"/>
        <v>9</v>
      </c>
      <c r="D587" s="50" t="s">
        <v>258</v>
      </c>
      <c r="E587" s="50" t="s">
        <v>410</v>
      </c>
      <c r="F587" s="51">
        <v>44084</v>
      </c>
      <c r="G587" s="50" t="s">
        <v>621</v>
      </c>
      <c r="H587" s="52">
        <v>100</v>
      </c>
      <c r="I587" s="50" t="s">
        <v>675</v>
      </c>
      <c r="J587" s="50" t="s">
        <v>409</v>
      </c>
      <c r="K587" s="50" t="s">
        <v>410</v>
      </c>
      <c r="L587" s="50" t="s">
        <v>497</v>
      </c>
      <c r="M587" s="52">
        <v>163680</v>
      </c>
      <c r="N587" s="50" t="s">
        <v>498</v>
      </c>
      <c r="O587" s="50"/>
      <c r="P587" s="55">
        <v>36.72</v>
      </c>
      <c r="Q587" s="52">
        <v>9</v>
      </c>
      <c r="R587" s="50" t="s">
        <v>620</v>
      </c>
      <c r="S587" s="52">
        <v>2020</v>
      </c>
      <c r="T587" s="50" t="s">
        <v>623</v>
      </c>
      <c r="U587" s="50" t="s">
        <v>263</v>
      </c>
      <c r="V587" s="50" t="s">
        <v>276</v>
      </c>
      <c r="W587" s="50" t="s">
        <v>500</v>
      </c>
      <c r="X587" s="52">
        <v>1</v>
      </c>
      <c r="Y587" s="52"/>
      <c r="Z587" s="50" t="s">
        <v>266</v>
      </c>
      <c r="AA587" s="52">
        <v>1</v>
      </c>
      <c r="AB587" s="52">
        <v>1</v>
      </c>
      <c r="AC587" s="51">
        <v>44084</v>
      </c>
      <c r="AD587" s="51">
        <v>44085</v>
      </c>
      <c r="AE587" s="50" t="s">
        <v>670</v>
      </c>
    </row>
    <row r="588" spans="1:31" ht="17.25" customHeight="1">
      <c r="A588" s="57" t="str">
        <f t="shared" si="19"/>
        <v>APLICAÇÃO / RESGATE DE APLICAÇÃO</v>
      </c>
      <c r="B588" s="69" t="str">
        <f>VLOOKUP(A588,'De Para'!$C$3:$D$195,2,0)</f>
        <v>RECEBÍVEIS NAO CORRENTES</v>
      </c>
      <c r="C588" s="83">
        <f t="shared" si="18"/>
        <v>9</v>
      </c>
      <c r="D588" s="50" t="s">
        <v>258</v>
      </c>
      <c r="E588" s="50" t="s">
        <v>410</v>
      </c>
      <c r="F588" s="51">
        <v>44084</v>
      </c>
      <c r="G588" s="50" t="s">
        <v>259</v>
      </c>
      <c r="H588" s="52">
        <v>100</v>
      </c>
      <c r="I588" s="50" t="s">
        <v>690</v>
      </c>
      <c r="J588" s="50" t="s">
        <v>409</v>
      </c>
      <c r="K588" s="50" t="s">
        <v>410</v>
      </c>
      <c r="L588" s="50" t="s">
        <v>260</v>
      </c>
      <c r="M588" s="52">
        <v>163681</v>
      </c>
      <c r="N588" s="50" t="s">
        <v>261</v>
      </c>
      <c r="O588" s="50"/>
      <c r="P588" s="55">
        <v>-73128.19</v>
      </c>
      <c r="Q588" s="52">
        <v>9</v>
      </c>
      <c r="R588" s="50" t="s">
        <v>262</v>
      </c>
      <c r="S588" s="52">
        <v>2020</v>
      </c>
      <c r="T588" s="50" t="s">
        <v>271</v>
      </c>
      <c r="U588" s="50" t="s">
        <v>263</v>
      </c>
      <c r="V588" s="50" t="s">
        <v>264</v>
      </c>
      <c r="W588" s="50" t="s">
        <v>265</v>
      </c>
      <c r="X588" s="52">
        <v>1</v>
      </c>
      <c r="Y588" s="52"/>
      <c r="Z588" s="50" t="s">
        <v>266</v>
      </c>
      <c r="AA588" s="52">
        <v>1</v>
      </c>
      <c r="AB588" s="52">
        <v>1</v>
      </c>
      <c r="AC588" s="51">
        <v>44084</v>
      </c>
      <c r="AD588" s="51">
        <v>44085</v>
      </c>
      <c r="AE588" s="50" t="s">
        <v>671</v>
      </c>
    </row>
    <row r="589" spans="1:31" ht="17.25" customHeight="1">
      <c r="A589" s="57" t="str">
        <f t="shared" si="19"/>
        <v>APLICAÇÃO / RESGATE DE APLICAÇÃO</v>
      </c>
      <c r="B589" s="69" t="str">
        <f>VLOOKUP(A589,'De Para'!$C$3:$D$195,2,0)</f>
        <v>RECEBÍVEIS NAO CORRENTES</v>
      </c>
      <c r="C589" s="83">
        <f t="shared" si="18"/>
        <v>9</v>
      </c>
      <c r="D589" s="50" t="s">
        <v>258</v>
      </c>
      <c r="E589" s="50" t="s">
        <v>410</v>
      </c>
      <c r="F589" s="51">
        <v>44084</v>
      </c>
      <c r="G589" s="50" t="s">
        <v>624</v>
      </c>
      <c r="H589" s="52">
        <v>100</v>
      </c>
      <c r="I589" s="50" t="s">
        <v>675</v>
      </c>
      <c r="J589" s="50" t="s">
        <v>409</v>
      </c>
      <c r="K589" s="50" t="s">
        <v>410</v>
      </c>
      <c r="L589" s="50" t="s">
        <v>260</v>
      </c>
      <c r="M589" s="52">
        <v>163682</v>
      </c>
      <c r="N589" s="50" t="s">
        <v>261</v>
      </c>
      <c r="O589" s="50"/>
      <c r="P589" s="55">
        <v>73128.19</v>
      </c>
      <c r="Q589" s="52">
        <v>9</v>
      </c>
      <c r="R589" s="50" t="s">
        <v>262</v>
      </c>
      <c r="S589" s="52">
        <v>2020</v>
      </c>
      <c r="T589" s="50" t="s">
        <v>271</v>
      </c>
      <c r="U589" s="50" t="s">
        <v>263</v>
      </c>
      <c r="V589" s="50" t="s">
        <v>264</v>
      </c>
      <c r="W589" s="50" t="s">
        <v>265</v>
      </c>
      <c r="X589" s="52">
        <v>1</v>
      </c>
      <c r="Y589" s="52"/>
      <c r="Z589" s="50" t="s">
        <v>266</v>
      </c>
      <c r="AA589" s="52">
        <v>1</v>
      </c>
      <c r="AB589" s="52">
        <v>0</v>
      </c>
      <c r="AC589" s="51">
        <v>44084</v>
      </c>
      <c r="AD589" s="51">
        <v>44085</v>
      </c>
      <c r="AE589" s="50" t="s">
        <v>670</v>
      </c>
    </row>
    <row r="590" spans="1:31" ht="17.25" customHeight="1">
      <c r="A590" s="57" t="str">
        <f t="shared" si="19"/>
        <v>TAXAS E EMOLUMENTOS</v>
      </c>
      <c r="B590" s="69" t="str">
        <f>VLOOKUP(A590,'De Para'!$C$3:$D$195,2,0)</f>
        <v>OUTRAS DESPESAS</v>
      </c>
      <c r="C590" s="83">
        <f t="shared" si="18"/>
        <v>9</v>
      </c>
      <c r="D590" s="50" t="s">
        <v>258</v>
      </c>
      <c r="E590" s="50" t="s">
        <v>410</v>
      </c>
      <c r="F590" s="51">
        <v>44084</v>
      </c>
      <c r="G590" s="50" t="s">
        <v>278</v>
      </c>
      <c r="H590" s="52">
        <v>0.5</v>
      </c>
      <c r="I590" s="50" t="s">
        <v>675</v>
      </c>
      <c r="J590" s="50" t="s">
        <v>409</v>
      </c>
      <c r="K590" s="50" t="s">
        <v>410</v>
      </c>
      <c r="L590" s="50" t="s">
        <v>568</v>
      </c>
      <c r="M590" s="52">
        <v>163926</v>
      </c>
      <c r="N590" s="50" t="s">
        <v>569</v>
      </c>
      <c r="O590" s="50" t="s">
        <v>579</v>
      </c>
      <c r="P590" s="55">
        <v>-6.98</v>
      </c>
      <c r="Q590" s="52">
        <v>9</v>
      </c>
      <c r="R590" s="50" t="s">
        <v>1444</v>
      </c>
      <c r="S590" s="52">
        <v>2020</v>
      </c>
      <c r="T590" s="50" t="s">
        <v>1445</v>
      </c>
      <c r="U590" s="50" t="s">
        <v>263</v>
      </c>
      <c r="V590" s="50" t="s">
        <v>355</v>
      </c>
      <c r="W590" s="50" t="s">
        <v>408</v>
      </c>
      <c r="X590" s="52">
        <v>1</v>
      </c>
      <c r="Y590" s="52">
        <v>135589</v>
      </c>
      <c r="Z590" s="50" t="s">
        <v>266</v>
      </c>
      <c r="AA590" s="52">
        <v>1</v>
      </c>
      <c r="AB590" s="52">
        <v>0</v>
      </c>
      <c r="AC590" s="51">
        <v>44084</v>
      </c>
      <c r="AD590" s="51">
        <v>44088</v>
      </c>
      <c r="AE590" s="50" t="s">
        <v>670</v>
      </c>
    </row>
    <row r="591" spans="1:31" ht="17.25" customHeight="1">
      <c r="A591" s="57" t="str">
        <f t="shared" si="19"/>
        <v>SAQUE FUNDO FIXO</v>
      </c>
      <c r="B591" s="69" t="str">
        <f>VLOOKUP(A591,'De Para'!$C$3:$D$195,2,0)</f>
        <v>OUTRAS DESPESAS</v>
      </c>
      <c r="C591" s="83">
        <f t="shared" si="18"/>
        <v>9</v>
      </c>
      <c r="D591" s="50" t="s">
        <v>258</v>
      </c>
      <c r="E591" s="50" t="s">
        <v>410</v>
      </c>
      <c r="F591" s="51">
        <v>44084</v>
      </c>
      <c r="G591" s="50" t="s">
        <v>278</v>
      </c>
      <c r="H591" s="52">
        <v>99.5</v>
      </c>
      <c r="I591" s="50" t="s">
        <v>675</v>
      </c>
      <c r="J591" s="50" t="s">
        <v>409</v>
      </c>
      <c r="K591" s="50" t="s">
        <v>410</v>
      </c>
      <c r="L591" s="50" t="s">
        <v>577</v>
      </c>
      <c r="M591" s="52">
        <v>163926</v>
      </c>
      <c r="N591" s="50" t="s">
        <v>578</v>
      </c>
      <c r="O591" s="50" t="s">
        <v>579</v>
      </c>
      <c r="P591" s="55">
        <v>-1395.37</v>
      </c>
      <c r="Q591" s="52">
        <v>9</v>
      </c>
      <c r="R591" s="50" t="s">
        <v>1444</v>
      </c>
      <c r="S591" s="52">
        <v>2020</v>
      </c>
      <c r="T591" s="50" t="s">
        <v>1445</v>
      </c>
      <c r="U591" s="50" t="s">
        <v>263</v>
      </c>
      <c r="V591" s="50" t="s">
        <v>264</v>
      </c>
      <c r="W591" s="50" t="s">
        <v>580</v>
      </c>
      <c r="X591" s="52">
        <v>1</v>
      </c>
      <c r="Y591" s="52">
        <v>135589</v>
      </c>
      <c r="Z591" s="50" t="s">
        <v>266</v>
      </c>
      <c r="AA591" s="52">
        <v>1</v>
      </c>
      <c r="AB591" s="52">
        <v>0</v>
      </c>
      <c r="AC591" s="51">
        <v>44084</v>
      </c>
      <c r="AD591" s="51">
        <v>44088</v>
      </c>
      <c r="AE591" s="50" t="s">
        <v>670</v>
      </c>
    </row>
    <row r="592" spans="1:31" ht="17.25" customHeight="1">
      <c r="A592" s="57" t="str">
        <f t="shared" si="19"/>
        <v>TAXAS E EMOLUMENTOS</v>
      </c>
      <c r="B592" s="69" t="str">
        <f>VLOOKUP(A592,'De Para'!$C$3:$D$195,2,0)</f>
        <v>OUTRAS DESPESAS</v>
      </c>
      <c r="C592" s="83">
        <f t="shared" si="18"/>
        <v>9</v>
      </c>
      <c r="D592" s="50" t="s">
        <v>258</v>
      </c>
      <c r="E592" s="50" t="s">
        <v>410</v>
      </c>
      <c r="F592" s="51">
        <v>44084</v>
      </c>
      <c r="G592" s="50" t="s">
        <v>278</v>
      </c>
      <c r="H592" s="52">
        <v>1</v>
      </c>
      <c r="I592" s="84" t="s">
        <v>1203</v>
      </c>
      <c r="J592" s="50" t="s">
        <v>409</v>
      </c>
      <c r="K592" s="50" t="s">
        <v>410</v>
      </c>
      <c r="L592" s="50" t="s">
        <v>568</v>
      </c>
      <c r="M592" s="52">
        <v>163927</v>
      </c>
      <c r="N592" s="50" t="s">
        <v>569</v>
      </c>
      <c r="O592" s="50" t="s">
        <v>579</v>
      </c>
      <c r="P592" s="55">
        <v>-14</v>
      </c>
      <c r="Q592" s="52">
        <v>9</v>
      </c>
      <c r="R592" s="50" t="s">
        <v>1446</v>
      </c>
      <c r="S592" s="52">
        <v>2020</v>
      </c>
      <c r="T592" s="50" t="s">
        <v>1447</v>
      </c>
      <c r="U592" s="50" t="s">
        <v>263</v>
      </c>
      <c r="V592" s="50" t="s">
        <v>355</v>
      </c>
      <c r="W592" s="50" t="s">
        <v>408</v>
      </c>
      <c r="X592" s="52">
        <v>1</v>
      </c>
      <c r="Y592" s="52">
        <v>134417</v>
      </c>
      <c r="Z592" s="50" t="s">
        <v>266</v>
      </c>
      <c r="AA592" s="52">
        <v>1</v>
      </c>
      <c r="AB592" s="52">
        <v>0</v>
      </c>
      <c r="AC592" s="51">
        <v>44084</v>
      </c>
      <c r="AD592" s="51">
        <v>44088</v>
      </c>
      <c r="AE592" s="50" t="s">
        <v>673</v>
      </c>
    </row>
    <row r="593" spans="1:31" ht="17.25" customHeight="1">
      <c r="A593" s="57" t="str">
        <f t="shared" si="19"/>
        <v>DESP.MATERIAIS DE EXPEDIENTE</v>
      </c>
      <c r="B593" s="69" t="str">
        <f>VLOOKUP(A593,'De Para'!$C$3:$D$195,2,0)</f>
        <v>FORNECEDORES</v>
      </c>
      <c r="C593" s="83">
        <f t="shared" si="18"/>
        <v>9</v>
      </c>
      <c r="D593" s="50" t="s">
        <v>258</v>
      </c>
      <c r="E593" s="50" t="s">
        <v>410</v>
      </c>
      <c r="F593" s="51">
        <v>44084</v>
      </c>
      <c r="G593" s="50" t="s">
        <v>278</v>
      </c>
      <c r="H593" s="52">
        <v>39.03</v>
      </c>
      <c r="I593" s="84" t="s">
        <v>1203</v>
      </c>
      <c r="J593" s="50" t="s">
        <v>409</v>
      </c>
      <c r="K593" s="50" t="s">
        <v>410</v>
      </c>
      <c r="L593" s="50" t="s">
        <v>879</v>
      </c>
      <c r="M593" s="52">
        <v>163927</v>
      </c>
      <c r="N593" s="50" t="s">
        <v>880</v>
      </c>
      <c r="O593" s="50" t="s">
        <v>579</v>
      </c>
      <c r="P593" s="55">
        <v>-544.5</v>
      </c>
      <c r="Q593" s="52">
        <v>9</v>
      </c>
      <c r="R593" s="50" t="s">
        <v>1446</v>
      </c>
      <c r="S593" s="52">
        <v>2020</v>
      </c>
      <c r="T593" s="50" t="s">
        <v>1447</v>
      </c>
      <c r="U593" s="50" t="s">
        <v>263</v>
      </c>
      <c r="V593" s="50" t="s">
        <v>355</v>
      </c>
      <c r="W593" s="50" t="s">
        <v>408</v>
      </c>
      <c r="X593" s="52">
        <v>1</v>
      </c>
      <c r="Y593" s="52">
        <v>134417</v>
      </c>
      <c r="Z593" s="50" t="s">
        <v>266</v>
      </c>
      <c r="AA593" s="52">
        <v>1</v>
      </c>
      <c r="AB593" s="52">
        <v>0</v>
      </c>
      <c r="AC593" s="51">
        <v>44084</v>
      </c>
      <c r="AD593" s="51">
        <v>44088</v>
      </c>
      <c r="AE593" s="50" t="s">
        <v>673</v>
      </c>
    </row>
    <row r="594" spans="1:31" ht="17.25" customHeight="1">
      <c r="A594" s="57" t="str">
        <f t="shared" si="19"/>
        <v>SERVIÇO DE LIMPEZA E HIGIENIZAÇÃO</v>
      </c>
      <c r="B594" s="69" t="str">
        <f>VLOOKUP(A594,'De Para'!$C$3:$D$195,2,0)</f>
        <v>FORNECEDORES</v>
      </c>
      <c r="C594" s="83">
        <f t="shared" si="18"/>
        <v>9</v>
      </c>
      <c r="D594" s="50" t="s">
        <v>258</v>
      </c>
      <c r="E594" s="50" t="s">
        <v>410</v>
      </c>
      <c r="F594" s="51">
        <v>44084</v>
      </c>
      <c r="G594" s="50" t="s">
        <v>278</v>
      </c>
      <c r="H594" s="52">
        <v>23.65</v>
      </c>
      <c r="I594" s="84" t="s">
        <v>1203</v>
      </c>
      <c r="J594" s="50" t="s">
        <v>409</v>
      </c>
      <c r="K594" s="50" t="s">
        <v>410</v>
      </c>
      <c r="L594" s="50" t="s">
        <v>318</v>
      </c>
      <c r="M594" s="52">
        <v>163927</v>
      </c>
      <c r="N594" s="50" t="s">
        <v>319</v>
      </c>
      <c r="O594" s="50" t="s">
        <v>579</v>
      </c>
      <c r="P594" s="55">
        <v>-330</v>
      </c>
      <c r="Q594" s="52">
        <v>9</v>
      </c>
      <c r="R594" s="50" t="s">
        <v>1446</v>
      </c>
      <c r="S594" s="52">
        <v>2020</v>
      </c>
      <c r="T594" s="50" t="s">
        <v>1447</v>
      </c>
      <c r="U594" s="50" t="s">
        <v>263</v>
      </c>
      <c r="V594" s="50" t="s">
        <v>288</v>
      </c>
      <c r="W594" s="50" t="s">
        <v>289</v>
      </c>
      <c r="X594" s="52">
        <v>1</v>
      </c>
      <c r="Y594" s="52">
        <v>134417</v>
      </c>
      <c r="Z594" s="50" t="s">
        <v>266</v>
      </c>
      <c r="AA594" s="52">
        <v>1</v>
      </c>
      <c r="AB594" s="52">
        <v>0</v>
      </c>
      <c r="AC594" s="51">
        <v>44084</v>
      </c>
      <c r="AD594" s="51">
        <v>44088</v>
      </c>
      <c r="AE594" s="50" t="s">
        <v>673</v>
      </c>
    </row>
    <row r="595" spans="1:31" ht="17.25" customHeight="1">
      <c r="A595" s="57" t="str">
        <f t="shared" si="19"/>
        <v>COMBUSTÍVEIS E LUBRIFICANTES</v>
      </c>
      <c r="B595" s="69" t="str">
        <f>VLOOKUP(A595,'De Para'!$C$3:$D$195,2,0)</f>
        <v>FORNECEDORES</v>
      </c>
      <c r="C595" s="83">
        <f t="shared" si="18"/>
        <v>9</v>
      </c>
      <c r="D595" s="50" t="s">
        <v>258</v>
      </c>
      <c r="E595" s="50" t="s">
        <v>410</v>
      </c>
      <c r="F595" s="51">
        <v>44084</v>
      </c>
      <c r="G595" s="50" t="s">
        <v>278</v>
      </c>
      <c r="H595" s="52">
        <v>5.73</v>
      </c>
      <c r="I595" s="84" t="s">
        <v>1203</v>
      </c>
      <c r="J595" s="50" t="s">
        <v>409</v>
      </c>
      <c r="K595" s="50" t="s">
        <v>410</v>
      </c>
      <c r="L595" s="50" t="s">
        <v>564</v>
      </c>
      <c r="M595" s="52">
        <v>163927</v>
      </c>
      <c r="N595" s="50" t="s">
        <v>565</v>
      </c>
      <c r="O595" s="50" t="s">
        <v>579</v>
      </c>
      <c r="P595" s="55">
        <v>-80</v>
      </c>
      <c r="Q595" s="52">
        <v>9</v>
      </c>
      <c r="R595" s="50" t="s">
        <v>1446</v>
      </c>
      <c r="S595" s="52">
        <v>2020</v>
      </c>
      <c r="T595" s="50" t="s">
        <v>1447</v>
      </c>
      <c r="U595" s="50" t="s">
        <v>263</v>
      </c>
      <c r="V595" s="50" t="s">
        <v>355</v>
      </c>
      <c r="W595" s="50" t="s">
        <v>563</v>
      </c>
      <c r="X595" s="52">
        <v>1</v>
      </c>
      <c r="Y595" s="52">
        <v>134417</v>
      </c>
      <c r="Z595" s="50" t="s">
        <v>266</v>
      </c>
      <c r="AA595" s="52">
        <v>1</v>
      </c>
      <c r="AB595" s="52">
        <v>0</v>
      </c>
      <c r="AC595" s="51">
        <v>44084</v>
      </c>
      <c r="AD595" s="51">
        <v>44088</v>
      </c>
      <c r="AE595" s="50" t="s">
        <v>673</v>
      </c>
    </row>
    <row r="596" spans="1:31" ht="17.25" customHeight="1">
      <c r="A596" s="57" t="str">
        <f t="shared" si="19"/>
        <v>MANUTENÇÃO DE VEÍCULOS</v>
      </c>
      <c r="B596" s="69" t="str">
        <f>VLOOKUP(A596,'De Para'!$C$3:$D$195,2,0)</f>
        <v>FORNECEDORES</v>
      </c>
      <c r="C596" s="83">
        <f t="shared" si="18"/>
        <v>9</v>
      </c>
      <c r="D596" s="50" t="s">
        <v>258</v>
      </c>
      <c r="E596" s="50" t="s">
        <v>410</v>
      </c>
      <c r="F596" s="51">
        <v>44084</v>
      </c>
      <c r="G596" s="50" t="s">
        <v>278</v>
      </c>
      <c r="H596" s="52">
        <v>3.58</v>
      </c>
      <c r="I596" s="84" t="s">
        <v>1203</v>
      </c>
      <c r="J596" s="50" t="s">
        <v>409</v>
      </c>
      <c r="K596" s="50" t="s">
        <v>410</v>
      </c>
      <c r="L596" s="50" t="s">
        <v>561</v>
      </c>
      <c r="M596" s="52">
        <v>163927</v>
      </c>
      <c r="N596" s="50" t="s">
        <v>562</v>
      </c>
      <c r="O596" s="53" t="s">
        <v>579</v>
      </c>
      <c r="P596" s="55">
        <v>-50</v>
      </c>
      <c r="Q596" s="52">
        <v>9</v>
      </c>
      <c r="R596" s="50" t="s">
        <v>1446</v>
      </c>
      <c r="S596" s="52">
        <v>2020</v>
      </c>
      <c r="T596" s="50" t="s">
        <v>1447</v>
      </c>
      <c r="U596" s="50" t="s">
        <v>263</v>
      </c>
      <c r="V596" s="50" t="s">
        <v>355</v>
      </c>
      <c r="W596" s="50" t="s">
        <v>563</v>
      </c>
      <c r="X596" s="52">
        <v>1</v>
      </c>
      <c r="Y596" s="52">
        <v>134417</v>
      </c>
      <c r="Z596" s="50" t="s">
        <v>266</v>
      </c>
      <c r="AA596" s="52">
        <v>1</v>
      </c>
      <c r="AB596" s="52">
        <v>0</v>
      </c>
      <c r="AC596" s="51">
        <v>44084</v>
      </c>
      <c r="AD596" s="51">
        <v>44088</v>
      </c>
      <c r="AE596" s="50" t="s">
        <v>673</v>
      </c>
    </row>
    <row r="597" spans="1:31" ht="17.25" customHeight="1">
      <c r="A597" s="57" t="str">
        <f t="shared" si="19"/>
        <v>ESTACIONAMENTOS E PEDÁGIOS</v>
      </c>
      <c r="B597" s="69" t="str">
        <f>VLOOKUP(A597,'De Para'!$C$3:$D$195,2,0)</f>
        <v>FORNECEDORES</v>
      </c>
      <c r="C597" s="83">
        <f t="shared" si="18"/>
        <v>9</v>
      </c>
      <c r="D597" s="50" t="s">
        <v>258</v>
      </c>
      <c r="E597" s="50" t="s">
        <v>410</v>
      </c>
      <c r="F597" s="51">
        <v>44084</v>
      </c>
      <c r="G597" s="50" t="s">
        <v>278</v>
      </c>
      <c r="H597" s="52">
        <v>4.13</v>
      </c>
      <c r="I597" s="84" t="s">
        <v>1203</v>
      </c>
      <c r="J597" s="50" t="s">
        <v>409</v>
      </c>
      <c r="K597" s="50" t="s">
        <v>410</v>
      </c>
      <c r="L597" s="50" t="s">
        <v>877</v>
      </c>
      <c r="M597" s="52">
        <v>163927</v>
      </c>
      <c r="N597" s="50" t="s">
        <v>878</v>
      </c>
      <c r="O597" s="50" t="s">
        <v>579</v>
      </c>
      <c r="P597" s="55">
        <v>-57.6</v>
      </c>
      <c r="Q597" s="52">
        <v>9</v>
      </c>
      <c r="R597" s="50" t="s">
        <v>1446</v>
      </c>
      <c r="S597" s="52">
        <v>2020</v>
      </c>
      <c r="T597" s="50" t="s">
        <v>1447</v>
      </c>
      <c r="U597" s="50" t="s">
        <v>263</v>
      </c>
      <c r="V597" s="50" t="s">
        <v>355</v>
      </c>
      <c r="W597" s="50" t="s">
        <v>563</v>
      </c>
      <c r="X597" s="52">
        <v>1</v>
      </c>
      <c r="Y597" s="52">
        <v>134417</v>
      </c>
      <c r="Z597" s="50" t="s">
        <v>266</v>
      </c>
      <c r="AA597" s="52">
        <v>1</v>
      </c>
      <c r="AB597" s="52">
        <v>0</v>
      </c>
      <c r="AC597" s="51">
        <v>44084</v>
      </c>
      <c r="AD597" s="51">
        <v>44088</v>
      </c>
      <c r="AE597" s="50" t="s">
        <v>673</v>
      </c>
    </row>
    <row r="598" spans="1:31" ht="17.25" customHeight="1">
      <c r="A598" s="57" t="str">
        <f t="shared" si="19"/>
        <v>COPAS, LANCHES E REFEIÇÕES</v>
      </c>
      <c r="B598" s="69" t="str">
        <f>VLOOKUP(A598,'De Para'!$C$3:$D$195,2,0)</f>
        <v>FORNECEDORES</v>
      </c>
      <c r="C598" s="83">
        <f t="shared" si="18"/>
        <v>9</v>
      </c>
      <c r="D598" s="50" t="s">
        <v>258</v>
      </c>
      <c r="E598" s="50" t="s">
        <v>410</v>
      </c>
      <c r="F598" s="51">
        <v>44084</v>
      </c>
      <c r="G598" s="50" t="s">
        <v>278</v>
      </c>
      <c r="H598" s="52">
        <v>20.5</v>
      </c>
      <c r="I598" s="84" t="s">
        <v>1203</v>
      </c>
      <c r="J598" s="50" t="s">
        <v>409</v>
      </c>
      <c r="K598" s="50" t="s">
        <v>410</v>
      </c>
      <c r="L598" s="50" t="s">
        <v>531</v>
      </c>
      <c r="M598" s="52">
        <v>163927</v>
      </c>
      <c r="N598" s="50" t="s">
        <v>532</v>
      </c>
      <c r="O598" s="50" t="s">
        <v>579</v>
      </c>
      <c r="P598" s="55">
        <v>-286</v>
      </c>
      <c r="Q598" s="52">
        <v>9</v>
      </c>
      <c r="R598" s="50" t="s">
        <v>1446</v>
      </c>
      <c r="S598" s="52">
        <v>2020</v>
      </c>
      <c r="T598" s="50" t="s">
        <v>1447</v>
      </c>
      <c r="U598" s="50" t="s">
        <v>263</v>
      </c>
      <c r="V598" s="50" t="s">
        <v>355</v>
      </c>
      <c r="W598" s="50" t="s">
        <v>408</v>
      </c>
      <c r="X598" s="52">
        <v>1</v>
      </c>
      <c r="Y598" s="52">
        <v>134417</v>
      </c>
      <c r="Z598" s="50" t="s">
        <v>266</v>
      </c>
      <c r="AA598" s="52">
        <v>1</v>
      </c>
      <c r="AB598" s="52">
        <v>0</v>
      </c>
      <c r="AC598" s="51">
        <v>44084</v>
      </c>
      <c r="AD598" s="51">
        <v>44088</v>
      </c>
      <c r="AE598" s="50" t="s">
        <v>673</v>
      </c>
    </row>
    <row r="599" spans="1:31" ht="17.25" customHeight="1">
      <c r="A599" s="57" t="str">
        <f t="shared" si="19"/>
        <v>CORREIOS E TELÉGRAFOS</v>
      </c>
      <c r="B599" s="69" t="str">
        <f>VLOOKUP(A599,'De Para'!$C$3:$D$195,2,0)</f>
        <v>FORNECEDORES</v>
      </c>
      <c r="C599" s="83">
        <f t="shared" si="18"/>
        <v>9</v>
      </c>
      <c r="D599" s="50" t="s">
        <v>258</v>
      </c>
      <c r="E599" s="50" t="s">
        <v>410</v>
      </c>
      <c r="F599" s="51">
        <v>44084</v>
      </c>
      <c r="G599" s="50" t="s">
        <v>278</v>
      </c>
      <c r="H599" s="52">
        <v>2.38</v>
      </c>
      <c r="I599" s="84" t="s">
        <v>1203</v>
      </c>
      <c r="J599" s="50" t="s">
        <v>409</v>
      </c>
      <c r="K599" s="50" t="s">
        <v>410</v>
      </c>
      <c r="L599" s="50" t="s">
        <v>651</v>
      </c>
      <c r="M599" s="52">
        <v>163927</v>
      </c>
      <c r="N599" s="50" t="s">
        <v>652</v>
      </c>
      <c r="O599" s="50" t="s">
        <v>579</v>
      </c>
      <c r="P599" s="55">
        <v>-33.270000000000003</v>
      </c>
      <c r="Q599" s="52">
        <v>9</v>
      </c>
      <c r="R599" s="50" t="s">
        <v>1446</v>
      </c>
      <c r="S599" s="52">
        <v>2020</v>
      </c>
      <c r="T599" s="50" t="s">
        <v>1447</v>
      </c>
      <c r="U599" s="50" t="s">
        <v>263</v>
      </c>
      <c r="V599" s="50" t="s">
        <v>355</v>
      </c>
      <c r="W599" s="50" t="s">
        <v>408</v>
      </c>
      <c r="X599" s="52">
        <v>1</v>
      </c>
      <c r="Y599" s="52">
        <v>134417</v>
      </c>
      <c r="Z599" s="50" t="s">
        <v>266</v>
      </c>
      <c r="AA599" s="52">
        <v>1</v>
      </c>
      <c r="AB599" s="52">
        <v>0</v>
      </c>
      <c r="AC599" s="51">
        <v>44084</v>
      </c>
      <c r="AD599" s="51">
        <v>44088</v>
      </c>
      <c r="AE599" s="50" t="s">
        <v>673</v>
      </c>
    </row>
    <row r="600" spans="1:31" ht="17.25" customHeight="1">
      <c r="A600" s="57" t="str">
        <f t="shared" si="19"/>
        <v>RESCISÕES</v>
      </c>
      <c r="B600" s="69" t="str">
        <f>VLOOKUP(A600,'De Para'!$C$3:$D$195,2,0)</f>
        <v>FOLHA E ENCARGOS</v>
      </c>
      <c r="C600" s="83">
        <f t="shared" si="18"/>
        <v>9</v>
      </c>
      <c r="D600" s="50" t="s">
        <v>258</v>
      </c>
      <c r="E600" s="50" t="s">
        <v>410</v>
      </c>
      <c r="F600" s="51">
        <v>44085</v>
      </c>
      <c r="G600" s="50" t="s">
        <v>278</v>
      </c>
      <c r="H600" s="52">
        <v>100</v>
      </c>
      <c r="I600" s="50" t="s">
        <v>675</v>
      </c>
      <c r="J600" s="50" t="s">
        <v>409</v>
      </c>
      <c r="K600" s="50" t="s">
        <v>410</v>
      </c>
      <c r="L600" s="50" t="s">
        <v>368</v>
      </c>
      <c r="M600" s="52">
        <v>163928</v>
      </c>
      <c r="N600" s="50" t="s">
        <v>369</v>
      </c>
      <c r="O600" s="50" t="s">
        <v>369</v>
      </c>
      <c r="P600" s="55">
        <v>-382.76</v>
      </c>
      <c r="Q600" s="52">
        <v>9</v>
      </c>
      <c r="R600" s="50" t="s">
        <v>1448</v>
      </c>
      <c r="S600" s="52">
        <v>2020</v>
      </c>
      <c r="T600" s="50" t="s">
        <v>1449</v>
      </c>
      <c r="U600" s="50" t="s">
        <v>263</v>
      </c>
      <c r="V600" s="50" t="s">
        <v>282</v>
      </c>
      <c r="W600" s="50" t="s">
        <v>292</v>
      </c>
      <c r="X600" s="52">
        <v>1</v>
      </c>
      <c r="Y600" s="52">
        <v>134774</v>
      </c>
      <c r="Z600" s="50" t="s">
        <v>266</v>
      </c>
      <c r="AA600" s="52">
        <v>1</v>
      </c>
      <c r="AB600" s="52">
        <v>0</v>
      </c>
      <c r="AC600" s="51">
        <v>44085</v>
      </c>
      <c r="AD600" s="51">
        <v>44088</v>
      </c>
      <c r="AE600" s="50" t="s">
        <v>670</v>
      </c>
    </row>
    <row r="601" spans="1:31" ht="17.25" customHeight="1">
      <c r="A601" s="57" t="str">
        <f t="shared" si="19"/>
        <v>GASES HOSPITALARES</v>
      </c>
      <c r="B601" s="69" t="str">
        <f>VLOOKUP(A601,'De Para'!$C$3:$D$195,2,0)</f>
        <v>FORNECEDORES</v>
      </c>
      <c r="C601" s="83">
        <f t="shared" si="18"/>
        <v>9</v>
      </c>
      <c r="D601" s="50" t="s">
        <v>258</v>
      </c>
      <c r="E601" s="50" t="s">
        <v>410</v>
      </c>
      <c r="F601" s="51">
        <v>44088</v>
      </c>
      <c r="G601" s="50" t="s">
        <v>278</v>
      </c>
      <c r="H601" s="52">
        <v>100</v>
      </c>
      <c r="I601" s="50" t="s">
        <v>675</v>
      </c>
      <c r="J601" s="50" t="s">
        <v>409</v>
      </c>
      <c r="K601" s="50" t="s">
        <v>410</v>
      </c>
      <c r="L601" s="50" t="s">
        <v>464</v>
      </c>
      <c r="M601" s="52">
        <v>163930</v>
      </c>
      <c r="N601" s="50" t="s">
        <v>465</v>
      </c>
      <c r="O601" s="50" t="s">
        <v>1062</v>
      </c>
      <c r="P601" s="55">
        <v>-360</v>
      </c>
      <c r="Q601" s="52">
        <v>9</v>
      </c>
      <c r="R601" s="50" t="s">
        <v>1450</v>
      </c>
      <c r="S601" s="52">
        <v>2020</v>
      </c>
      <c r="T601" s="50" t="s">
        <v>1451</v>
      </c>
      <c r="U601" s="50" t="s">
        <v>263</v>
      </c>
      <c r="V601" s="50" t="s">
        <v>303</v>
      </c>
      <c r="W601" s="50" t="s">
        <v>466</v>
      </c>
      <c r="X601" s="52">
        <v>1</v>
      </c>
      <c r="Y601" s="52">
        <v>131939</v>
      </c>
      <c r="Z601" s="50" t="s">
        <v>266</v>
      </c>
      <c r="AA601" s="52">
        <v>1</v>
      </c>
      <c r="AB601" s="52">
        <v>0</v>
      </c>
      <c r="AC601" s="51">
        <v>44088</v>
      </c>
      <c r="AD601" s="51">
        <v>44088</v>
      </c>
      <c r="AE601" s="50" t="s">
        <v>670</v>
      </c>
    </row>
    <row r="602" spans="1:31" ht="17.25" customHeight="1">
      <c r="A602" s="57" t="str">
        <f t="shared" si="19"/>
        <v>GASES HOSPITALARES</v>
      </c>
      <c r="B602" s="69" t="str">
        <f>VLOOKUP(A602,'De Para'!$C$3:$D$195,2,0)</f>
        <v>FORNECEDORES</v>
      </c>
      <c r="C602" s="83">
        <f t="shared" si="18"/>
        <v>9</v>
      </c>
      <c r="D602" s="50" t="s">
        <v>258</v>
      </c>
      <c r="E602" s="50" t="s">
        <v>410</v>
      </c>
      <c r="F602" s="51">
        <v>44088</v>
      </c>
      <c r="G602" s="50" t="s">
        <v>278</v>
      </c>
      <c r="H602" s="52">
        <v>100</v>
      </c>
      <c r="I602" s="50" t="s">
        <v>675</v>
      </c>
      <c r="J602" s="50" t="s">
        <v>409</v>
      </c>
      <c r="K602" s="50" t="s">
        <v>410</v>
      </c>
      <c r="L602" s="50" t="s">
        <v>464</v>
      </c>
      <c r="M602" s="52">
        <v>163931</v>
      </c>
      <c r="N602" s="50" t="s">
        <v>465</v>
      </c>
      <c r="O602" s="50" t="s">
        <v>1062</v>
      </c>
      <c r="P602" s="55">
        <v>-180</v>
      </c>
      <c r="Q602" s="52">
        <v>9</v>
      </c>
      <c r="R602" s="50" t="s">
        <v>1452</v>
      </c>
      <c r="S602" s="52">
        <v>2020</v>
      </c>
      <c r="T602" s="50" t="s">
        <v>1453</v>
      </c>
      <c r="U602" s="50" t="s">
        <v>263</v>
      </c>
      <c r="V602" s="50" t="s">
        <v>303</v>
      </c>
      <c r="W602" s="50" t="s">
        <v>466</v>
      </c>
      <c r="X602" s="52">
        <v>1</v>
      </c>
      <c r="Y602" s="52">
        <v>132340</v>
      </c>
      <c r="Z602" s="50" t="s">
        <v>266</v>
      </c>
      <c r="AA602" s="52">
        <v>1</v>
      </c>
      <c r="AB602" s="52">
        <v>0</v>
      </c>
      <c r="AC602" s="51">
        <v>44088</v>
      </c>
      <c r="AD602" s="51">
        <v>44088</v>
      </c>
      <c r="AE602" s="50" t="s">
        <v>670</v>
      </c>
    </row>
    <row r="603" spans="1:31" ht="17.25" customHeight="1">
      <c r="A603" s="57" t="str">
        <f t="shared" si="19"/>
        <v>GASES HOSPITALARES</v>
      </c>
      <c r="B603" s="69" t="str">
        <f>VLOOKUP(A603,'De Para'!$C$3:$D$195,2,0)</f>
        <v>FORNECEDORES</v>
      </c>
      <c r="C603" s="83">
        <f t="shared" si="18"/>
        <v>9</v>
      </c>
      <c r="D603" s="50" t="s">
        <v>258</v>
      </c>
      <c r="E603" s="50" t="s">
        <v>410</v>
      </c>
      <c r="F603" s="51">
        <v>44088</v>
      </c>
      <c r="G603" s="50" t="s">
        <v>278</v>
      </c>
      <c r="H603" s="52">
        <v>100</v>
      </c>
      <c r="I603" s="50" t="s">
        <v>675</v>
      </c>
      <c r="J603" s="50" t="s">
        <v>409</v>
      </c>
      <c r="K603" s="50" t="s">
        <v>410</v>
      </c>
      <c r="L603" s="50" t="s">
        <v>464</v>
      </c>
      <c r="M603" s="52">
        <v>163932</v>
      </c>
      <c r="N603" s="50" t="s">
        <v>465</v>
      </c>
      <c r="O603" s="50" t="s">
        <v>1062</v>
      </c>
      <c r="P603" s="55">
        <v>-180</v>
      </c>
      <c r="Q603" s="52">
        <v>9</v>
      </c>
      <c r="R603" s="50" t="s">
        <v>1454</v>
      </c>
      <c r="S603" s="52">
        <v>2020</v>
      </c>
      <c r="T603" s="50" t="s">
        <v>1455</v>
      </c>
      <c r="U603" s="50" t="s">
        <v>263</v>
      </c>
      <c r="V603" s="50" t="s">
        <v>303</v>
      </c>
      <c r="W603" s="50" t="s">
        <v>466</v>
      </c>
      <c r="X603" s="52">
        <v>1</v>
      </c>
      <c r="Y603" s="52">
        <v>132348</v>
      </c>
      <c r="Z603" s="50" t="s">
        <v>266</v>
      </c>
      <c r="AA603" s="52">
        <v>1</v>
      </c>
      <c r="AB603" s="52">
        <v>0</v>
      </c>
      <c r="AC603" s="51">
        <v>44088</v>
      </c>
      <c r="AD603" s="51">
        <v>44088</v>
      </c>
      <c r="AE603" s="50" t="s">
        <v>670</v>
      </c>
    </row>
    <row r="604" spans="1:31" ht="17.25" customHeight="1">
      <c r="A604" s="57" t="str">
        <f t="shared" si="19"/>
        <v>ISS - IMPOSTO S/ SERVIÇOS TOMADOS</v>
      </c>
      <c r="B604" s="69" t="str">
        <f>VLOOKUP(A604,'De Para'!$C$3:$D$195,2,0)</f>
        <v>IMPOSTOS</v>
      </c>
      <c r="C604" s="83">
        <f t="shared" si="18"/>
        <v>9</v>
      </c>
      <c r="D604" s="50" t="s">
        <v>258</v>
      </c>
      <c r="E604" s="50" t="s">
        <v>410</v>
      </c>
      <c r="F604" s="51">
        <v>44088</v>
      </c>
      <c r="G604" s="50" t="s">
        <v>278</v>
      </c>
      <c r="H604" s="52">
        <v>100</v>
      </c>
      <c r="I604" s="50" t="s">
        <v>675</v>
      </c>
      <c r="J604" s="50" t="s">
        <v>409</v>
      </c>
      <c r="K604" s="50" t="s">
        <v>410</v>
      </c>
      <c r="L604" s="50" t="s">
        <v>364</v>
      </c>
      <c r="M604" s="52">
        <v>163933</v>
      </c>
      <c r="N604" s="50" t="s">
        <v>365</v>
      </c>
      <c r="O604" s="50" t="s">
        <v>59</v>
      </c>
      <c r="P604" s="55">
        <v>-17367.68</v>
      </c>
      <c r="Q604" s="52">
        <v>9</v>
      </c>
      <c r="R604" s="50" t="s">
        <v>1456</v>
      </c>
      <c r="S604" s="52">
        <v>2020</v>
      </c>
      <c r="T604" s="50" t="s">
        <v>1457</v>
      </c>
      <c r="U604" s="50" t="s">
        <v>263</v>
      </c>
      <c r="V604" s="50" t="s">
        <v>337</v>
      </c>
      <c r="W604" s="50" t="s">
        <v>366</v>
      </c>
      <c r="X604" s="52">
        <v>1</v>
      </c>
      <c r="Y604" s="52">
        <v>133842</v>
      </c>
      <c r="Z604" s="50" t="s">
        <v>266</v>
      </c>
      <c r="AA604" s="52">
        <v>1</v>
      </c>
      <c r="AB604" s="52">
        <v>0</v>
      </c>
      <c r="AC604" s="51">
        <v>44088</v>
      </c>
      <c r="AD604" s="51">
        <v>44088</v>
      </c>
      <c r="AE604" s="50" t="s">
        <v>670</v>
      </c>
    </row>
    <row r="605" spans="1:31" ht="17.25" customHeight="1">
      <c r="A605" s="57" t="str">
        <f t="shared" si="19"/>
        <v>VALE TRANSPORTE / COMBUSTÍVEL</v>
      </c>
      <c r="B605" s="69" t="str">
        <f>VLOOKUP(A605,'De Para'!$C$3:$D$195,2,0)</f>
        <v>FORNECEDORES</v>
      </c>
      <c r="C605" s="83">
        <f t="shared" si="18"/>
        <v>9</v>
      </c>
      <c r="D605" s="50" t="s">
        <v>258</v>
      </c>
      <c r="E605" s="50" t="s">
        <v>410</v>
      </c>
      <c r="F605" s="51">
        <v>44088</v>
      </c>
      <c r="G605" s="50" t="s">
        <v>278</v>
      </c>
      <c r="H605" s="52">
        <v>100</v>
      </c>
      <c r="I605" s="50" t="s">
        <v>675</v>
      </c>
      <c r="J605" s="50" t="s">
        <v>409</v>
      </c>
      <c r="K605" s="50" t="s">
        <v>410</v>
      </c>
      <c r="L605" s="50" t="s">
        <v>420</v>
      </c>
      <c r="M605" s="52">
        <v>163934</v>
      </c>
      <c r="N605" s="50" t="s">
        <v>421</v>
      </c>
      <c r="O605" s="50" t="s">
        <v>1458</v>
      </c>
      <c r="P605" s="55">
        <v>-1168.19</v>
      </c>
      <c r="Q605" s="52">
        <v>9</v>
      </c>
      <c r="R605" s="50" t="s">
        <v>1459</v>
      </c>
      <c r="S605" s="52">
        <v>2020</v>
      </c>
      <c r="T605" s="50" t="s">
        <v>1460</v>
      </c>
      <c r="U605" s="50" t="s">
        <v>263</v>
      </c>
      <c r="V605" s="50" t="s">
        <v>282</v>
      </c>
      <c r="W605" s="50" t="s">
        <v>422</v>
      </c>
      <c r="X605" s="52">
        <v>1</v>
      </c>
      <c r="Y605" s="52">
        <v>133975</v>
      </c>
      <c r="Z605" s="50" t="s">
        <v>266</v>
      </c>
      <c r="AA605" s="52">
        <v>1</v>
      </c>
      <c r="AB605" s="52">
        <v>0</v>
      </c>
      <c r="AC605" s="51">
        <v>44088</v>
      </c>
      <c r="AD605" s="51">
        <v>44088</v>
      </c>
      <c r="AE605" s="50" t="s">
        <v>670</v>
      </c>
    </row>
    <row r="606" spans="1:31" ht="17.25" customHeight="1">
      <c r="A606" s="57" t="str">
        <f t="shared" si="19"/>
        <v>ALUGUEL DE MÁQUINAS E EQUIPAMENTOS</v>
      </c>
      <c r="B606" s="69" t="str">
        <f>VLOOKUP(A606,'De Para'!$C$3:$D$195,2,0)</f>
        <v>FORNECEDORES</v>
      </c>
      <c r="C606" s="83">
        <f t="shared" si="18"/>
        <v>9</v>
      </c>
      <c r="D606" s="50" t="s">
        <v>258</v>
      </c>
      <c r="E606" s="50" t="s">
        <v>410</v>
      </c>
      <c r="F606" s="51">
        <v>44088</v>
      </c>
      <c r="G606" s="50" t="s">
        <v>278</v>
      </c>
      <c r="H606" s="52">
        <v>100</v>
      </c>
      <c r="I606" s="50" t="s">
        <v>675</v>
      </c>
      <c r="J606" s="50" t="s">
        <v>409</v>
      </c>
      <c r="K606" s="50" t="s">
        <v>410</v>
      </c>
      <c r="L606" s="50" t="s">
        <v>439</v>
      </c>
      <c r="M606" s="52">
        <v>163935</v>
      </c>
      <c r="N606" s="50" t="s">
        <v>440</v>
      </c>
      <c r="O606" s="50" t="s">
        <v>686</v>
      </c>
      <c r="P606" s="55">
        <v>-71400</v>
      </c>
      <c r="Q606" s="52">
        <v>9</v>
      </c>
      <c r="R606" s="50" t="s">
        <v>1461</v>
      </c>
      <c r="S606" s="52">
        <v>2020</v>
      </c>
      <c r="T606" s="50" t="s">
        <v>1462</v>
      </c>
      <c r="U606" s="50" t="s">
        <v>263</v>
      </c>
      <c r="V606" s="50" t="s">
        <v>329</v>
      </c>
      <c r="W606" s="50" t="s">
        <v>330</v>
      </c>
      <c r="X606" s="52">
        <v>1</v>
      </c>
      <c r="Y606" s="52">
        <v>134939</v>
      </c>
      <c r="Z606" s="50" t="s">
        <v>266</v>
      </c>
      <c r="AA606" s="52">
        <v>1</v>
      </c>
      <c r="AB606" s="52">
        <v>0</v>
      </c>
      <c r="AC606" s="51">
        <v>44088</v>
      </c>
      <c r="AD606" s="51">
        <v>44088</v>
      </c>
      <c r="AE606" s="50" t="s">
        <v>670</v>
      </c>
    </row>
    <row r="607" spans="1:31" ht="17.25" customHeight="1">
      <c r="A607" s="57" t="str">
        <f t="shared" si="19"/>
        <v>ALUGUEL DE MÁQUINAS E EQUIPAMENTOS</v>
      </c>
      <c r="B607" s="69" t="str">
        <f>VLOOKUP(A607,'De Para'!$C$3:$D$195,2,0)</f>
        <v>FORNECEDORES</v>
      </c>
      <c r="C607" s="83">
        <f t="shared" ref="C607:C670" si="20">MONTH(AC607)</f>
        <v>9</v>
      </c>
      <c r="D607" s="50" t="s">
        <v>258</v>
      </c>
      <c r="E607" s="50" t="s">
        <v>410</v>
      </c>
      <c r="F607" s="51">
        <v>44088</v>
      </c>
      <c r="G607" s="50" t="s">
        <v>278</v>
      </c>
      <c r="H607" s="52">
        <v>100</v>
      </c>
      <c r="I607" s="50" t="s">
        <v>675</v>
      </c>
      <c r="J607" s="50" t="s">
        <v>409</v>
      </c>
      <c r="K607" s="50" t="s">
        <v>410</v>
      </c>
      <c r="L607" s="50" t="s">
        <v>439</v>
      </c>
      <c r="M607" s="52">
        <v>163936</v>
      </c>
      <c r="N607" s="50" t="s">
        <v>440</v>
      </c>
      <c r="O607" s="50" t="s">
        <v>686</v>
      </c>
      <c r="P607" s="55">
        <v>-71400</v>
      </c>
      <c r="Q607" s="52">
        <v>9</v>
      </c>
      <c r="R607" s="50" t="s">
        <v>1463</v>
      </c>
      <c r="S607" s="52">
        <v>2020</v>
      </c>
      <c r="T607" s="50" t="s">
        <v>1464</v>
      </c>
      <c r="U607" s="50" t="s">
        <v>263</v>
      </c>
      <c r="V607" s="50" t="s">
        <v>329</v>
      </c>
      <c r="W607" s="50" t="s">
        <v>330</v>
      </c>
      <c r="X607" s="52">
        <v>1</v>
      </c>
      <c r="Y607" s="52">
        <v>135596</v>
      </c>
      <c r="Z607" s="50" t="s">
        <v>266</v>
      </c>
      <c r="AA607" s="52">
        <v>1</v>
      </c>
      <c r="AB607" s="52">
        <v>0</v>
      </c>
      <c r="AC607" s="51">
        <v>44088</v>
      </c>
      <c r="AD607" s="51">
        <v>44088</v>
      </c>
      <c r="AE607" s="50" t="s">
        <v>670</v>
      </c>
    </row>
    <row r="608" spans="1:31" ht="17.25" customHeight="1">
      <c r="A608" s="57" t="str">
        <f t="shared" si="19"/>
        <v>EXAMES ADMISSIONAIS / DEMISSIONAIS / PERIÓDICO</v>
      </c>
      <c r="B608" s="69" t="str">
        <f>VLOOKUP(A608,'De Para'!$C$3:$D$195,2,0)</f>
        <v>FORNECEDORES</v>
      </c>
      <c r="C608" s="83">
        <f t="shared" si="20"/>
        <v>9</v>
      </c>
      <c r="D608" s="50" t="s">
        <v>258</v>
      </c>
      <c r="E608" s="50" t="s">
        <v>410</v>
      </c>
      <c r="F608" s="51">
        <v>44088</v>
      </c>
      <c r="G608" s="50" t="s">
        <v>278</v>
      </c>
      <c r="H608" s="52">
        <v>100</v>
      </c>
      <c r="I608" s="50" t="s">
        <v>675</v>
      </c>
      <c r="J608" s="50" t="s">
        <v>409</v>
      </c>
      <c r="K608" s="50" t="s">
        <v>410</v>
      </c>
      <c r="L608" s="50" t="s">
        <v>1465</v>
      </c>
      <c r="M608" s="52">
        <v>163938</v>
      </c>
      <c r="N608" s="50" t="s">
        <v>1466</v>
      </c>
      <c r="O608" s="50" t="s">
        <v>1467</v>
      </c>
      <c r="P608" s="55">
        <v>-58351.28</v>
      </c>
      <c r="Q608" s="52">
        <v>9</v>
      </c>
      <c r="R608" s="50" t="s">
        <v>1468</v>
      </c>
      <c r="S608" s="52">
        <v>2020</v>
      </c>
      <c r="T608" s="50" t="s">
        <v>1469</v>
      </c>
      <c r="U608" s="50" t="s">
        <v>263</v>
      </c>
      <c r="V608" s="50" t="s">
        <v>282</v>
      </c>
      <c r="W608" s="50" t="s">
        <v>1470</v>
      </c>
      <c r="X608" s="52">
        <v>1</v>
      </c>
      <c r="Y608" s="52">
        <v>134986</v>
      </c>
      <c r="Z608" s="50" t="s">
        <v>266</v>
      </c>
      <c r="AA608" s="52">
        <v>1</v>
      </c>
      <c r="AB608" s="52">
        <v>0</v>
      </c>
      <c r="AC608" s="51">
        <v>44088</v>
      </c>
      <c r="AD608" s="51">
        <v>44088</v>
      </c>
      <c r="AE608" s="50" t="s">
        <v>670</v>
      </c>
    </row>
    <row r="609" spans="1:31" ht="17.25" customHeight="1">
      <c r="A609" s="57" t="str">
        <f t="shared" si="19"/>
        <v>TARIFAS BANCÁRIAS</v>
      </c>
      <c r="B609" s="69" t="str">
        <f>VLOOKUP(A609,'De Para'!$C$3:$D$195,2,0)</f>
        <v>PAGAMENTO DE IMPOSTOS E TAXAS</v>
      </c>
      <c r="C609" s="83">
        <f t="shared" si="20"/>
        <v>9</v>
      </c>
      <c r="D609" s="50" t="s">
        <v>258</v>
      </c>
      <c r="E609" s="50" t="s">
        <v>410</v>
      </c>
      <c r="F609" s="51">
        <v>44085</v>
      </c>
      <c r="G609" s="50" t="s">
        <v>378</v>
      </c>
      <c r="H609" s="52">
        <v>100</v>
      </c>
      <c r="I609" s="50" t="s">
        <v>675</v>
      </c>
      <c r="J609" s="50" t="s">
        <v>409</v>
      </c>
      <c r="K609" s="50" t="s">
        <v>410</v>
      </c>
      <c r="L609" s="50" t="s">
        <v>548</v>
      </c>
      <c r="M609" s="52">
        <v>163939</v>
      </c>
      <c r="N609" s="50" t="s">
        <v>549</v>
      </c>
      <c r="O609" s="50"/>
      <c r="P609" s="55">
        <v>-14.65</v>
      </c>
      <c r="Q609" s="52">
        <v>9</v>
      </c>
      <c r="R609" s="50" t="s">
        <v>275</v>
      </c>
      <c r="S609" s="52">
        <v>2020</v>
      </c>
      <c r="T609" s="50" t="s">
        <v>550</v>
      </c>
      <c r="U609" s="50" t="s">
        <v>263</v>
      </c>
      <c r="V609" s="50" t="s">
        <v>276</v>
      </c>
      <c r="W609" s="50" t="s">
        <v>429</v>
      </c>
      <c r="X609" s="52">
        <v>1</v>
      </c>
      <c r="Y609" s="52"/>
      <c r="Z609" s="50" t="s">
        <v>266</v>
      </c>
      <c r="AA609" s="52">
        <v>1</v>
      </c>
      <c r="AB609" s="52">
        <v>1</v>
      </c>
      <c r="AC609" s="51">
        <v>44085</v>
      </c>
      <c r="AD609" s="51">
        <v>44088</v>
      </c>
      <c r="AE609" s="50" t="s">
        <v>670</v>
      </c>
    </row>
    <row r="610" spans="1:31" ht="17.25" customHeight="1">
      <c r="A610" s="57" t="str">
        <f t="shared" si="19"/>
        <v>RENDIMENTO SOBRE APLICAÇÃO FINANCEIRA</v>
      </c>
      <c r="B610" s="69" t="str">
        <f>VLOOKUP(A610,'De Para'!$C$3:$D$195,2,0)</f>
        <v>JUROS POR APLICAÇÕES</v>
      </c>
      <c r="C610" s="83">
        <f t="shared" si="20"/>
        <v>9</v>
      </c>
      <c r="D610" s="50" t="s">
        <v>258</v>
      </c>
      <c r="E610" s="50" t="s">
        <v>410</v>
      </c>
      <c r="F610" s="51">
        <v>44085</v>
      </c>
      <c r="G610" s="50" t="s">
        <v>621</v>
      </c>
      <c r="H610" s="52">
        <v>100</v>
      </c>
      <c r="I610" s="86" t="s">
        <v>675</v>
      </c>
      <c r="J610" s="50" t="s">
        <v>409</v>
      </c>
      <c r="K610" s="50" t="s">
        <v>410</v>
      </c>
      <c r="L610" s="50" t="s">
        <v>497</v>
      </c>
      <c r="M610" s="52">
        <v>163940</v>
      </c>
      <c r="N610" s="50" t="s">
        <v>498</v>
      </c>
      <c r="O610" s="53"/>
      <c r="P610" s="55">
        <v>11.91</v>
      </c>
      <c r="Q610" s="52">
        <v>9</v>
      </c>
      <c r="R610" s="50" t="s">
        <v>620</v>
      </c>
      <c r="S610" s="52">
        <v>2020</v>
      </c>
      <c r="T610" s="50" t="s">
        <v>623</v>
      </c>
      <c r="U610" s="50" t="s">
        <v>263</v>
      </c>
      <c r="V610" s="50" t="s">
        <v>276</v>
      </c>
      <c r="W610" s="50" t="s">
        <v>500</v>
      </c>
      <c r="X610" s="52">
        <v>1</v>
      </c>
      <c r="Y610" s="52"/>
      <c r="Z610" s="50" t="s">
        <v>266</v>
      </c>
      <c r="AA610" s="52">
        <v>1</v>
      </c>
      <c r="AB610" s="52">
        <v>1</v>
      </c>
      <c r="AC610" s="51">
        <v>44085</v>
      </c>
      <c r="AD610" s="54">
        <v>44088</v>
      </c>
      <c r="AE610" s="50" t="s">
        <v>670</v>
      </c>
    </row>
    <row r="611" spans="1:31" ht="17.25" customHeight="1">
      <c r="A611" s="57" t="str">
        <f t="shared" si="19"/>
        <v>APLICAÇÃO / RESGATE DE APLICAÇÃO</v>
      </c>
      <c r="B611" s="69" t="str">
        <f>VLOOKUP(A611,'De Para'!$C$3:$D$195,2,0)</f>
        <v>RECEBÍVEIS NAO CORRENTES</v>
      </c>
      <c r="C611" s="83">
        <f t="shared" si="20"/>
        <v>9</v>
      </c>
      <c r="D611" s="50" t="s">
        <v>258</v>
      </c>
      <c r="E611" s="50" t="s">
        <v>410</v>
      </c>
      <c r="F611" s="51">
        <v>44085</v>
      </c>
      <c r="G611" s="50" t="s">
        <v>259</v>
      </c>
      <c r="H611" s="52">
        <v>100</v>
      </c>
      <c r="I611" s="86" t="s">
        <v>690</v>
      </c>
      <c r="J611" s="50" t="s">
        <v>409</v>
      </c>
      <c r="K611" s="50" t="s">
        <v>410</v>
      </c>
      <c r="L611" s="50" t="s">
        <v>260</v>
      </c>
      <c r="M611" s="52">
        <v>163941</v>
      </c>
      <c r="N611" s="50" t="s">
        <v>261</v>
      </c>
      <c r="O611" s="50"/>
      <c r="P611" s="55">
        <v>-23281.5</v>
      </c>
      <c r="Q611" s="52">
        <v>9</v>
      </c>
      <c r="R611" s="50" t="s">
        <v>262</v>
      </c>
      <c r="S611" s="52">
        <v>2020</v>
      </c>
      <c r="T611" s="50" t="s">
        <v>271</v>
      </c>
      <c r="U611" s="50" t="s">
        <v>263</v>
      </c>
      <c r="V611" s="50" t="s">
        <v>264</v>
      </c>
      <c r="W611" s="50" t="s">
        <v>265</v>
      </c>
      <c r="X611" s="52">
        <v>1</v>
      </c>
      <c r="Y611" s="52"/>
      <c r="Z611" s="50" t="s">
        <v>266</v>
      </c>
      <c r="AA611" s="52">
        <v>1</v>
      </c>
      <c r="AB611" s="52">
        <v>1</v>
      </c>
      <c r="AC611" s="51">
        <v>44085</v>
      </c>
      <c r="AD611" s="51">
        <v>44088</v>
      </c>
      <c r="AE611" s="50" t="s">
        <v>671</v>
      </c>
    </row>
    <row r="612" spans="1:31" ht="17.25" customHeight="1">
      <c r="A612" s="57" t="str">
        <f t="shared" si="19"/>
        <v>APLICAÇÃO / RESGATE DE APLICAÇÃO</v>
      </c>
      <c r="B612" s="69" t="str">
        <f>VLOOKUP(A612,'De Para'!$C$3:$D$195,2,0)</f>
        <v>RECEBÍVEIS NAO CORRENTES</v>
      </c>
      <c r="C612" s="83">
        <f t="shared" si="20"/>
        <v>9</v>
      </c>
      <c r="D612" s="50" t="s">
        <v>258</v>
      </c>
      <c r="E612" s="50" t="s">
        <v>410</v>
      </c>
      <c r="F612" s="51">
        <v>44085</v>
      </c>
      <c r="G612" s="50" t="s">
        <v>624</v>
      </c>
      <c r="H612" s="52">
        <v>100</v>
      </c>
      <c r="I612" s="86" t="s">
        <v>675</v>
      </c>
      <c r="J612" s="50" t="s">
        <v>409</v>
      </c>
      <c r="K612" s="50" t="s">
        <v>410</v>
      </c>
      <c r="L612" s="50" t="s">
        <v>260</v>
      </c>
      <c r="M612" s="52">
        <v>163942</v>
      </c>
      <c r="N612" s="50" t="s">
        <v>261</v>
      </c>
      <c r="O612" s="50"/>
      <c r="P612" s="55">
        <v>23281.5</v>
      </c>
      <c r="Q612" s="52">
        <v>9</v>
      </c>
      <c r="R612" s="50" t="s">
        <v>262</v>
      </c>
      <c r="S612" s="52">
        <v>2020</v>
      </c>
      <c r="T612" s="50" t="s">
        <v>271</v>
      </c>
      <c r="U612" s="50" t="s">
        <v>263</v>
      </c>
      <c r="V612" s="50" t="s">
        <v>264</v>
      </c>
      <c r="W612" s="50" t="s">
        <v>265</v>
      </c>
      <c r="X612" s="52">
        <v>1</v>
      </c>
      <c r="Y612" s="52"/>
      <c r="Z612" s="50" t="s">
        <v>266</v>
      </c>
      <c r="AA612" s="52">
        <v>1</v>
      </c>
      <c r="AB612" s="52">
        <v>0</v>
      </c>
      <c r="AC612" s="51">
        <v>44085</v>
      </c>
      <c r="AD612" s="51">
        <v>44088</v>
      </c>
      <c r="AE612" s="50" t="s">
        <v>670</v>
      </c>
    </row>
    <row r="613" spans="1:31" ht="17.25" customHeight="1">
      <c r="A613" s="57" t="str">
        <f t="shared" si="19"/>
        <v>FATOR DE PROPORCIONALIDADE</v>
      </c>
      <c r="B613" s="69" t="str">
        <f>VLOOKUP(A613,'De Para'!$C$3:$D$195,2,0)</f>
        <v>FATOR DE PROPORCIONALIDADE</v>
      </c>
      <c r="C613" s="83">
        <f t="shared" si="20"/>
        <v>9</v>
      </c>
      <c r="D613" s="50" t="s">
        <v>258</v>
      </c>
      <c r="E613" s="50" t="s">
        <v>410</v>
      </c>
      <c r="F613" s="51">
        <v>44088</v>
      </c>
      <c r="G613" s="50" t="s">
        <v>259</v>
      </c>
      <c r="H613" s="52">
        <v>100</v>
      </c>
      <c r="I613" s="86" t="s">
        <v>675</v>
      </c>
      <c r="J613" s="50" t="s">
        <v>409</v>
      </c>
      <c r="K613" s="50" t="s">
        <v>410</v>
      </c>
      <c r="L613" s="50" t="s">
        <v>274</v>
      </c>
      <c r="M613" s="52">
        <v>163943</v>
      </c>
      <c r="N613" s="50" t="s">
        <v>206</v>
      </c>
      <c r="O613" s="50"/>
      <c r="P613" s="55">
        <v>-1641050.32</v>
      </c>
      <c r="Q613" s="52">
        <v>9</v>
      </c>
      <c r="R613" s="50" t="s">
        <v>275</v>
      </c>
      <c r="S613" s="52">
        <v>2020</v>
      </c>
      <c r="T613" s="50" t="s">
        <v>1471</v>
      </c>
      <c r="U613" s="50" t="s">
        <v>263</v>
      </c>
      <c r="V613" s="50" t="s">
        <v>276</v>
      </c>
      <c r="W613" s="50" t="s">
        <v>277</v>
      </c>
      <c r="X613" s="52">
        <v>1</v>
      </c>
      <c r="Y613" s="52"/>
      <c r="Z613" s="50" t="s">
        <v>266</v>
      </c>
      <c r="AA613" s="52">
        <v>1</v>
      </c>
      <c r="AB613" s="52">
        <v>1</v>
      </c>
      <c r="AC613" s="51">
        <v>44088</v>
      </c>
      <c r="AD613" s="51">
        <v>44088</v>
      </c>
      <c r="AE613" s="50" t="s">
        <v>670</v>
      </c>
    </row>
    <row r="614" spans="1:31" ht="17.25" customHeight="1">
      <c r="A614" s="57" t="str">
        <f t="shared" si="19"/>
        <v>SERVIÇO MANUTENÇÃO MÁQ E EQUI</v>
      </c>
      <c r="B614" s="69" t="str">
        <f>VLOOKUP(A614,'De Para'!$C$3:$D$195,2,0)</f>
        <v>FORNECEDORES</v>
      </c>
      <c r="C614" s="83">
        <f t="shared" si="20"/>
        <v>9</v>
      </c>
      <c r="D614" s="50" t="s">
        <v>258</v>
      </c>
      <c r="E614" s="50" t="s">
        <v>410</v>
      </c>
      <c r="F614" s="51">
        <v>44088</v>
      </c>
      <c r="G614" s="50" t="s">
        <v>278</v>
      </c>
      <c r="H614" s="52">
        <v>100</v>
      </c>
      <c r="I614" s="86" t="s">
        <v>675</v>
      </c>
      <c r="J614" s="50" t="s">
        <v>409</v>
      </c>
      <c r="K614" s="50" t="s">
        <v>410</v>
      </c>
      <c r="L614" s="50" t="s">
        <v>486</v>
      </c>
      <c r="M614" s="52">
        <v>163948</v>
      </c>
      <c r="N614" s="50" t="s">
        <v>487</v>
      </c>
      <c r="O614" s="50" t="s">
        <v>686</v>
      </c>
      <c r="P614" s="55">
        <v>-1689.3</v>
      </c>
      <c r="Q614" s="52">
        <v>9</v>
      </c>
      <c r="R614" s="50" t="s">
        <v>1472</v>
      </c>
      <c r="S614" s="52">
        <v>2020</v>
      </c>
      <c r="T614" s="50" t="s">
        <v>1473</v>
      </c>
      <c r="U614" s="50" t="s">
        <v>263</v>
      </c>
      <c r="V614" s="50" t="s">
        <v>288</v>
      </c>
      <c r="W614" s="50" t="s">
        <v>289</v>
      </c>
      <c r="X614" s="52">
        <v>1</v>
      </c>
      <c r="Y614" s="52">
        <v>135615</v>
      </c>
      <c r="Z614" s="50" t="s">
        <v>266</v>
      </c>
      <c r="AA614" s="52">
        <v>1</v>
      </c>
      <c r="AB614" s="52">
        <v>0</v>
      </c>
      <c r="AC614" s="51">
        <v>44088</v>
      </c>
      <c r="AD614" s="51">
        <v>44089</v>
      </c>
      <c r="AE614" s="50" t="s">
        <v>670</v>
      </c>
    </row>
    <row r="615" spans="1:31" ht="17.25" customHeight="1">
      <c r="A615" s="57" t="str">
        <f t="shared" si="19"/>
        <v>TARIFAS BANCÁRIAS</v>
      </c>
      <c r="B615" s="69" t="str">
        <f>VLOOKUP(A615,'De Para'!$C$3:$D$195,2,0)</f>
        <v>PAGAMENTO DE IMPOSTOS E TAXAS</v>
      </c>
      <c r="C615" s="83">
        <f t="shared" si="20"/>
        <v>9</v>
      </c>
      <c r="D615" s="50" t="s">
        <v>258</v>
      </c>
      <c r="E615" s="50" t="s">
        <v>410</v>
      </c>
      <c r="F615" s="51">
        <v>44088</v>
      </c>
      <c r="G615" s="50" t="s">
        <v>378</v>
      </c>
      <c r="H615" s="52">
        <v>100</v>
      </c>
      <c r="I615" s="86" t="s">
        <v>675</v>
      </c>
      <c r="J615" s="50" t="s">
        <v>409</v>
      </c>
      <c r="K615" s="50" t="s">
        <v>410</v>
      </c>
      <c r="L615" s="50" t="s">
        <v>548</v>
      </c>
      <c r="M615" s="52">
        <v>164052</v>
      </c>
      <c r="N615" s="50" t="s">
        <v>549</v>
      </c>
      <c r="O615" s="50"/>
      <c r="P615" s="55">
        <v>-10.6</v>
      </c>
      <c r="Q615" s="52">
        <v>9</v>
      </c>
      <c r="R615" s="50" t="s">
        <v>275</v>
      </c>
      <c r="S615" s="52">
        <v>2020</v>
      </c>
      <c r="T615" s="50" t="s">
        <v>550</v>
      </c>
      <c r="U615" s="50" t="s">
        <v>263</v>
      </c>
      <c r="V615" s="50" t="s">
        <v>276</v>
      </c>
      <c r="W615" s="50" t="s">
        <v>429</v>
      </c>
      <c r="X615" s="52">
        <v>1</v>
      </c>
      <c r="Y615" s="52"/>
      <c r="Z615" s="50" t="s">
        <v>266</v>
      </c>
      <c r="AA615" s="52">
        <v>1</v>
      </c>
      <c r="AB615" s="52">
        <v>1</v>
      </c>
      <c r="AC615" s="51">
        <v>44088</v>
      </c>
      <c r="AD615" s="51">
        <v>44089</v>
      </c>
      <c r="AE615" s="50" t="s">
        <v>670</v>
      </c>
    </row>
    <row r="616" spans="1:31" ht="17.25" customHeight="1">
      <c r="A616" s="57" t="str">
        <f t="shared" si="19"/>
        <v>RENDIMENTO SOBRE APLICAÇÃO FINANCEIRA</v>
      </c>
      <c r="B616" s="69" t="str">
        <f>VLOOKUP(A616,'De Para'!$C$3:$D$195,2,0)</f>
        <v>JUROS POR APLICAÇÕES</v>
      </c>
      <c r="C616" s="83">
        <f t="shared" si="20"/>
        <v>9</v>
      </c>
      <c r="D616" s="50" t="s">
        <v>258</v>
      </c>
      <c r="E616" s="50" t="s">
        <v>410</v>
      </c>
      <c r="F616" s="51">
        <v>44088</v>
      </c>
      <c r="G616" s="50" t="s">
        <v>621</v>
      </c>
      <c r="H616" s="52">
        <v>100</v>
      </c>
      <c r="I616" s="86" t="s">
        <v>675</v>
      </c>
      <c r="J616" s="50" t="s">
        <v>409</v>
      </c>
      <c r="K616" s="50" t="s">
        <v>410</v>
      </c>
      <c r="L616" s="50" t="s">
        <v>497</v>
      </c>
      <c r="M616" s="52">
        <v>164053</v>
      </c>
      <c r="N616" s="50" t="s">
        <v>498</v>
      </c>
      <c r="O616" s="50"/>
      <c r="P616" s="55">
        <v>888.34</v>
      </c>
      <c r="Q616" s="52">
        <v>9</v>
      </c>
      <c r="R616" s="50" t="s">
        <v>620</v>
      </c>
      <c r="S616" s="52">
        <v>2020</v>
      </c>
      <c r="T616" s="50" t="s">
        <v>623</v>
      </c>
      <c r="U616" s="50" t="s">
        <v>263</v>
      </c>
      <c r="V616" s="50" t="s">
        <v>276</v>
      </c>
      <c r="W616" s="50" t="s">
        <v>500</v>
      </c>
      <c r="X616" s="52">
        <v>1</v>
      </c>
      <c r="Y616" s="52"/>
      <c r="Z616" s="50" t="s">
        <v>266</v>
      </c>
      <c r="AA616" s="52">
        <v>1</v>
      </c>
      <c r="AB616" s="52">
        <v>1</v>
      </c>
      <c r="AC616" s="51">
        <v>44088</v>
      </c>
      <c r="AD616" s="51">
        <v>44089</v>
      </c>
      <c r="AE616" s="50" t="s">
        <v>670</v>
      </c>
    </row>
    <row r="617" spans="1:31" ht="17.25" customHeight="1">
      <c r="A617" s="57" t="str">
        <f t="shared" si="19"/>
        <v>APLICAÇÃO / RESGATE DE APLICAÇÃO</v>
      </c>
      <c r="B617" s="69" t="str">
        <f>VLOOKUP(A617,'De Para'!$C$3:$D$195,2,0)</f>
        <v>RECEBÍVEIS NAO CORRENTES</v>
      </c>
      <c r="C617" s="83">
        <f t="shared" si="20"/>
        <v>9</v>
      </c>
      <c r="D617" s="50" t="s">
        <v>258</v>
      </c>
      <c r="E617" s="50" t="s">
        <v>410</v>
      </c>
      <c r="F617" s="51">
        <v>44088</v>
      </c>
      <c r="G617" s="50" t="s">
        <v>259</v>
      </c>
      <c r="H617" s="52">
        <v>100</v>
      </c>
      <c r="I617" s="86" t="s">
        <v>690</v>
      </c>
      <c r="J617" s="50" t="s">
        <v>409</v>
      </c>
      <c r="K617" s="50" t="s">
        <v>410</v>
      </c>
      <c r="L617" s="50" t="s">
        <v>260</v>
      </c>
      <c r="M617" s="52">
        <v>164054</v>
      </c>
      <c r="N617" s="50" t="s">
        <v>261</v>
      </c>
      <c r="O617" s="50"/>
      <c r="P617" s="55">
        <v>-1862269.03</v>
      </c>
      <c r="Q617" s="52">
        <v>9</v>
      </c>
      <c r="R617" s="50" t="s">
        <v>262</v>
      </c>
      <c r="S617" s="52">
        <v>2020</v>
      </c>
      <c r="T617" s="50" t="s">
        <v>271</v>
      </c>
      <c r="U617" s="50" t="s">
        <v>263</v>
      </c>
      <c r="V617" s="50" t="s">
        <v>264</v>
      </c>
      <c r="W617" s="50" t="s">
        <v>265</v>
      </c>
      <c r="X617" s="52">
        <v>1</v>
      </c>
      <c r="Y617" s="52"/>
      <c r="Z617" s="50" t="s">
        <v>266</v>
      </c>
      <c r="AA617" s="52">
        <v>1</v>
      </c>
      <c r="AB617" s="52">
        <v>1</v>
      </c>
      <c r="AC617" s="51">
        <v>44088</v>
      </c>
      <c r="AD617" s="51">
        <v>44089</v>
      </c>
      <c r="AE617" s="50" t="s">
        <v>671</v>
      </c>
    </row>
    <row r="618" spans="1:31" ht="17.25" customHeight="1">
      <c r="A618" s="57" t="str">
        <f t="shared" si="19"/>
        <v>APLICAÇÃO / RESGATE DE APLICAÇÃO</v>
      </c>
      <c r="B618" s="69" t="str">
        <f>VLOOKUP(A618,'De Para'!$C$3:$D$195,2,0)</f>
        <v>RECEBÍVEIS NAO CORRENTES</v>
      </c>
      <c r="C618" s="83">
        <f t="shared" si="20"/>
        <v>9</v>
      </c>
      <c r="D618" s="50" t="s">
        <v>258</v>
      </c>
      <c r="E618" s="50" t="s">
        <v>410</v>
      </c>
      <c r="F618" s="51">
        <v>44088</v>
      </c>
      <c r="G618" s="50" t="s">
        <v>624</v>
      </c>
      <c r="H618" s="52">
        <v>100</v>
      </c>
      <c r="I618" s="86" t="s">
        <v>675</v>
      </c>
      <c r="J618" s="50" t="s">
        <v>409</v>
      </c>
      <c r="K618" s="50" t="s">
        <v>410</v>
      </c>
      <c r="L618" s="50" t="s">
        <v>260</v>
      </c>
      <c r="M618" s="52">
        <v>164055</v>
      </c>
      <c r="N618" s="50" t="s">
        <v>261</v>
      </c>
      <c r="O618" s="50"/>
      <c r="P618" s="55">
        <v>1862269.03</v>
      </c>
      <c r="Q618" s="52">
        <v>9</v>
      </c>
      <c r="R618" s="50" t="s">
        <v>262</v>
      </c>
      <c r="S618" s="52">
        <v>2020</v>
      </c>
      <c r="T618" s="50" t="s">
        <v>271</v>
      </c>
      <c r="U618" s="50" t="s">
        <v>263</v>
      </c>
      <c r="V618" s="50" t="s">
        <v>264</v>
      </c>
      <c r="W618" s="50" t="s">
        <v>265</v>
      </c>
      <c r="X618" s="52">
        <v>1</v>
      </c>
      <c r="Y618" s="52"/>
      <c r="Z618" s="50" t="s">
        <v>266</v>
      </c>
      <c r="AA618" s="52">
        <v>1</v>
      </c>
      <c r="AB618" s="52">
        <v>0</v>
      </c>
      <c r="AC618" s="51">
        <v>44088</v>
      </c>
      <c r="AD618" s="51">
        <v>44089</v>
      </c>
      <c r="AE618" s="50" t="s">
        <v>670</v>
      </c>
    </row>
    <row r="619" spans="1:31" ht="17.25" customHeight="1">
      <c r="A619" s="57" t="str">
        <f t="shared" si="19"/>
        <v>ALUGUEL DE MOVEIS</v>
      </c>
      <c r="B619" s="69" t="str">
        <f>VLOOKUP(A619,'De Para'!$C$3:$D$195,2,0)</f>
        <v>FORNECEDORES</v>
      </c>
      <c r="C619" s="83">
        <f t="shared" si="20"/>
        <v>9</v>
      </c>
      <c r="D619" s="50" t="s">
        <v>258</v>
      </c>
      <c r="E619" s="50" t="s">
        <v>410</v>
      </c>
      <c r="F619" s="51">
        <v>44089</v>
      </c>
      <c r="G619" s="50" t="s">
        <v>278</v>
      </c>
      <c r="H619" s="52">
        <v>100</v>
      </c>
      <c r="I619" s="86" t="s">
        <v>675</v>
      </c>
      <c r="J619" s="50" t="s">
        <v>409</v>
      </c>
      <c r="K619" s="50" t="s">
        <v>410</v>
      </c>
      <c r="L619" s="50" t="s">
        <v>930</v>
      </c>
      <c r="M619" s="52">
        <v>164113</v>
      </c>
      <c r="N619" s="50" t="s">
        <v>931</v>
      </c>
      <c r="O619" s="50" t="s">
        <v>691</v>
      </c>
      <c r="P619" s="55">
        <v>-2325</v>
      </c>
      <c r="Q619" s="52">
        <v>9</v>
      </c>
      <c r="R619" s="50" t="s">
        <v>1474</v>
      </c>
      <c r="S619" s="52">
        <v>2020</v>
      </c>
      <c r="T619" s="50" t="s">
        <v>1475</v>
      </c>
      <c r="U619" s="50" t="s">
        <v>263</v>
      </c>
      <c r="V619" s="50" t="s">
        <v>329</v>
      </c>
      <c r="W619" s="50" t="s">
        <v>330</v>
      </c>
      <c r="X619" s="52">
        <v>1</v>
      </c>
      <c r="Y619" s="52">
        <v>134913</v>
      </c>
      <c r="Z619" s="50" t="s">
        <v>266</v>
      </c>
      <c r="AA619" s="52">
        <v>1</v>
      </c>
      <c r="AB619" s="52">
        <v>0</v>
      </c>
      <c r="AC619" s="51">
        <v>44089</v>
      </c>
      <c r="AD619" s="51">
        <v>44089</v>
      </c>
      <c r="AE619" s="50" t="s">
        <v>670</v>
      </c>
    </row>
    <row r="620" spans="1:31" ht="17.25" customHeight="1">
      <c r="A620" s="57" t="str">
        <f t="shared" si="19"/>
        <v>ALUGUEL DE MOVEIS</v>
      </c>
      <c r="B620" s="69" t="str">
        <f>VLOOKUP(A620,'De Para'!$C$3:$D$195,2,0)</f>
        <v>FORNECEDORES</v>
      </c>
      <c r="C620" s="83">
        <f t="shared" si="20"/>
        <v>9</v>
      </c>
      <c r="D620" s="50" t="s">
        <v>258</v>
      </c>
      <c r="E620" s="50" t="s">
        <v>410</v>
      </c>
      <c r="F620" s="51">
        <v>44089</v>
      </c>
      <c r="G620" s="50" t="s">
        <v>278</v>
      </c>
      <c r="H620" s="52">
        <v>100</v>
      </c>
      <c r="I620" s="86" t="s">
        <v>675</v>
      </c>
      <c r="J620" s="50" t="s">
        <v>409</v>
      </c>
      <c r="K620" s="50" t="s">
        <v>410</v>
      </c>
      <c r="L620" s="50" t="s">
        <v>930</v>
      </c>
      <c r="M620" s="52">
        <v>164114</v>
      </c>
      <c r="N620" s="50" t="s">
        <v>931</v>
      </c>
      <c r="O620" s="50" t="s">
        <v>691</v>
      </c>
      <c r="P620" s="55">
        <v>-2325</v>
      </c>
      <c r="Q620" s="52">
        <v>9</v>
      </c>
      <c r="R620" s="50" t="s">
        <v>1476</v>
      </c>
      <c r="S620" s="52">
        <v>2020</v>
      </c>
      <c r="T620" s="50" t="s">
        <v>1477</v>
      </c>
      <c r="U620" s="50" t="s">
        <v>263</v>
      </c>
      <c r="V620" s="50" t="s">
        <v>329</v>
      </c>
      <c r="W620" s="50" t="s">
        <v>330</v>
      </c>
      <c r="X620" s="52">
        <v>1</v>
      </c>
      <c r="Y620" s="52">
        <v>134918</v>
      </c>
      <c r="Z620" s="50" t="s">
        <v>266</v>
      </c>
      <c r="AA620" s="52">
        <v>1</v>
      </c>
      <c r="AB620" s="52">
        <v>0</v>
      </c>
      <c r="AC620" s="51">
        <v>44089</v>
      </c>
      <c r="AD620" s="51">
        <v>44089</v>
      </c>
      <c r="AE620" s="50" t="s">
        <v>670</v>
      </c>
    </row>
    <row r="621" spans="1:31" ht="17.25" customHeight="1">
      <c r="A621" s="57" t="str">
        <f t="shared" si="19"/>
        <v>ALUGUEL DE MOVEIS</v>
      </c>
      <c r="B621" s="69" t="str">
        <f>VLOOKUP(A621,'De Para'!$C$3:$D$195,2,0)</f>
        <v>FORNECEDORES</v>
      </c>
      <c r="C621" s="83">
        <f t="shared" si="20"/>
        <v>9</v>
      </c>
      <c r="D621" s="50" t="s">
        <v>258</v>
      </c>
      <c r="E621" s="50" t="s">
        <v>410</v>
      </c>
      <c r="F621" s="51">
        <v>44089</v>
      </c>
      <c r="G621" s="50" t="s">
        <v>278</v>
      </c>
      <c r="H621" s="52">
        <v>100</v>
      </c>
      <c r="I621" s="50" t="s">
        <v>675</v>
      </c>
      <c r="J621" s="50" t="s">
        <v>409</v>
      </c>
      <c r="K621" s="50" t="s">
        <v>410</v>
      </c>
      <c r="L621" s="50" t="s">
        <v>930</v>
      </c>
      <c r="M621" s="52">
        <v>164115</v>
      </c>
      <c r="N621" s="50" t="s">
        <v>931</v>
      </c>
      <c r="O621" s="50" t="s">
        <v>691</v>
      </c>
      <c r="P621" s="55">
        <v>-2325</v>
      </c>
      <c r="Q621" s="52">
        <v>9</v>
      </c>
      <c r="R621" s="50" t="s">
        <v>1478</v>
      </c>
      <c r="S621" s="52">
        <v>2020</v>
      </c>
      <c r="T621" s="50" t="s">
        <v>1479</v>
      </c>
      <c r="U621" s="50" t="s">
        <v>263</v>
      </c>
      <c r="V621" s="50" t="s">
        <v>329</v>
      </c>
      <c r="W621" s="50" t="s">
        <v>330</v>
      </c>
      <c r="X621" s="52">
        <v>1</v>
      </c>
      <c r="Y621" s="52">
        <v>134923</v>
      </c>
      <c r="Z621" s="50" t="s">
        <v>266</v>
      </c>
      <c r="AA621" s="52">
        <v>1</v>
      </c>
      <c r="AB621" s="52">
        <v>0</v>
      </c>
      <c r="AC621" s="51">
        <v>44089</v>
      </c>
      <c r="AD621" s="51">
        <v>44089</v>
      </c>
      <c r="AE621" s="50" t="s">
        <v>670</v>
      </c>
    </row>
    <row r="622" spans="1:31" ht="17.25" customHeight="1">
      <c r="A622" s="57" t="str">
        <f t="shared" si="19"/>
        <v>SERVIÇO DE LAVANDERIA</v>
      </c>
      <c r="B622" s="69" t="str">
        <f>VLOOKUP(A622,'De Para'!$C$3:$D$195,2,0)</f>
        <v>FORNECEDORES</v>
      </c>
      <c r="C622" s="83">
        <f t="shared" si="20"/>
        <v>9</v>
      </c>
      <c r="D622" s="50" t="s">
        <v>258</v>
      </c>
      <c r="E622" s="50" t="s">
        <v>410</v>
      </c>
      <c r="F622" s="51">
        <v>44089</v>
      </c>
      <c r="G622" s="50" t="s">
        <v>278</v>
      </c>
      <c r="H622" s="52">
        <v>100</v>
      </c>
      <c r="I622" s="50" t="s">
        <v>675</v>
      </c>
      <c r="J622" s="50" t="s">
        <v>409</v>
      </c>
      <c r="K622" s="50" t="s">
        <v>410</v>
      </c>
      <c r="L622" s="50" t="s">
        <v>326</v>
      </c>
      <c r="M622" s="52">
        <v>164116</v>
      </c>
      <c r="N622" s="50" t="s">
        <v>327</v>
      </c>
      <c r="O622" s="50" t="s">
        <v>332</v>
      </c>
      <c r="P622" s="55">
        <v>-92522.11</v>
      </c>
      <c r="Q622" s="52">
        <v>9</v>
      </c>
      <c r="R622" s="50" t="s">
        <v>1180</v>
      </c>
      <c r="S622" s="52">
        <v>2020</v>
      </c>
      <c r="T622" s="50" t="s">
        <v>1480</v>
      </c>
      <c r="U622" s="50" t="s">
        <v>263</v>
      </c>
      <c r="V622" s="50" t="s">
        <v>288</v>
      </c>
      <c r="W622" s="50" t="s">
        <v>289</v>
      </c>
      <c r="X622" s="52">
        <v>1</v>
      </c>
      <c r="Y622" s="52">
        <v>135599</v>
      </c>
      <c r="Z622" s="50" t="s">
        <v>266</v>
      </c>
      <c r="AA622" s="52">
        <v>1</v>
      </c>
      <c r="AB622" s="52">
        <v>0</v>
      </c>
      <c r="AC622" s="51">
        <v>44089</v>
      </c>
      <c r="AD622" s="51">
        <v>44089</v>
      </c>
      <c r="AE622" s="50" t="s">
        <v>670</v>
      </c>
    </row>
    <row r="623" spans="1:31" ht="17.25" customHeight="1">
      <c r="A623" s="57" t="str">
        <f t="shared" si="19"/>
        <v>TAXAS E EMOLUMENTOS</v>
      </c>
      <c r="B623" s="69" t="str">
        <f>VLOOKUP(A623,'De Para'!$C$3:$D$195,2,0)</f>
        <v>OUTRAS DESPESAS</v>
      </c>
      <c r="C623" s="83">
        <f t="shared" si="20"/>
        <v>8</v>
      </c>
      <c r="D623" s="50" t="s">
        <v>258</v>
      </c>
      <c r="E623" s="50" t="s">
        <v>410</v>
      </c>
      <c r="F623" s="51">
        <v>44068</v>
      </c>
      <c r="G623" s="50" t="s">
        <v>278</v>
      </c>
      <c r="H623" s="52">
        <v>0.5</v>
      </c>
      <c r="I623" s="50" t="s">
        <v>675</v>
      </c>
      <c r="J623" s="50" t="s">
        <v>409</v>
      </c>
      <c r="K623" s="50" t="s">
        <v>410</v>
      </c>
      <c r="L623" s="50" t="s">
        <v>568</v>
      </c>
      <c r="M623" s="52">
        <v>164171</v>
      </c>
      <c r="N623" s="50" t="s">
        <v>569</v>
      </c>
      <c r="O623" s="50" t="s">
        <v>579</v>
      </c>
      <c r="P623" s="55">
        <v>-6.88</v>
      </c>
      <c r="Q623" s="52">
        <v>8</v>
      </c>
      <c r="R623" s="50" t="s">
        <v>1481</v>
      </c>
      <c r="S623" s="52">
        <v>2020</v>
      </c>
      <c r="T623" s="50" t="s">
        <v>1482</v>
      </c>
      <c r="U623" s="50" t="s">
        <v>263</v>
      </c>
      <c r="V623" s="50" t="s">
        <v>355</v>
      </c>
      <c r="W623" s="50" t="s">
        <v>408</v>
      </c>
      <c r="X623" s="52">
        <v>1</v>
      </c>
      <c r="Y623" s="52">
        <v>132137</v>
      </c>
      <c r="Z623" s="50" t="s">
        <v>266</v>
      </c>
      <c r="AA623" s="52">
        <v>1</v>
      </c>
      <c r="AB623" s="52">
        <v>0</v>
      </c>
      <c r="AC623" s="51">
        <v>44068</v>
      </c>
      <c r="AD623" s="51">
        <v>44090</v>
      </c>
      <c r="AE623" s="50" t="s">
        <v>670</v>
      </c>
    </row>
    <row r="624" spans="1:31" ht="17.25" customHeight="1">
      <c r="A624" s="57" t="str">
        <f t="shared" si="19"/>
        <v>SAQUE FUNDO FIXO</v>
      </c>
      <c r="B624" s="69" t="str">
        <f>VLOOKUP(A624,'De Para'!$C$3:$D$195,2,0)</f>
        <v>OUTRAS DESPESAS</v>
      </c>
      <c r="C624" s="83">
        <f t="shared" si="20"/>
        <v>8</v>
      </c>
      <c r="D624" s="50" t="s">
        <v>258</v>
      </c>
      <c r="E624" s="50" t="s">
        <v>410</v>
      </c>
      <c r="F624" s="51">
        <v>44068</v>
      </c>
      <c r="G624" s="50" t="s">
        <v>278</v>
      </c>
      <c r="H624" s="52">
        <v>99.5</v>
      </c>
      <c r="I624" s="50" t="s">
        <v>675</v>
      </c>
      <c r="J624" s="50" t="s">
        <v>409</v>
      </c>
      <c r="K624" s="50" t="s">
        <v>410</v>
      </c>
      <c r="L624" s="50" t="s">
        <v>577</v>
      </c>
      <c r="M624" s="52">
        <v>164171</v>
      </c>
      <c r="N624" s="50" t="s">
        <v>578</v>
      </c>
      <c r="O624" s="50" t="s">
        <v>579</v>
      </c>
      <c r="P624" s="55">
        <v>-1376.2</v>
      </c>
      <c r="Q624" s="52">
        <v>8</v>
      </c>
      <c r="R624" s="50" t="s">
        <v>1481</v>
      </c>
      <c r="S624" s="52">
        <v>2020</v>
      </c>
      <c r="T624" s="50" t="s">
        <v>1482</v>
      </c>
      <c r="U624" s="50" t="s">
        <v>263</v>
      </c>
      <c r="V624" s="50" t="s">
        <v>264</v>
      </c>
      <c r="W624" s="50" t="s">
        <v>580</v>
      </c>
      <c r="X624" s="52">
        <v>1</v>
      </c>
      <c r="Y624" s="52">
        <v>132137</v>
      </c>
      <c r="Z624" s="50" t="s">
        <v>266</v>
      </c>
      <c r="AA624" s="52">
        <v>1</v>
      </c>
      <c r="AB624" s="52">
        <v>0</v>
      </c>
      <c r="AC624" s="51">
        <v>44068</v>
      </c>
      <c r="AD624" s="51">
        <v>44090</v>
      </c>
      <c r="AE624" s="50" t="s">
        <v>670</v>
      </c>
    </row>
    <row r="625" spans="1:31" ht="17.25" customHeight="1">
      <c r="A625" s="57" t="str">
        <f t="shared" si="19"/>
        <v>RESCISÕES</v>
      </c>
      <c r="B625" s="69" t="str">
        <f>VLOOKUP(A625,'De Para'!$C$3:$D$195,2,0)</f>
        <v>FOLHA E ENCARGOS</v>
      </c>
      <c r="C625" s="83">
        <f t="shared" si="20"/>
        <v>9</v>
      </c>
      <c r="D625" s="50" t="s">
        <v>258</v>
      </c>
      <c r="E625" s="50" t="s">
        <v>410</v>
      </c>
      <c r="F625" s="51">
        <v>44090</v>
      </c>
      <c r="G625" s="50" t="s">
        <v>278</v>
      </c>
      <c r="H625" s="52">
        <v>100</v>
      </c>
      <c r="I625" s="50" t="s">
        <v>675</v>
      </c>
      <c r="J625" s="50" t="s">
        <v>409</v>
      </c>
      <c r="K625" s="50" t="s">
        <v>410</v>
      </c>
      <c r="L625" s="50" t="s">
        <v>368</v>
      </c>
      <c r="M625" s="52">
        <v>164375</v>
      </c>
      <c r="N625" s="50" t="s">
        <v>369</v>
      </c>
      <c r="O625" s="50" t="s">
        <v>369</v>
      </c>
      <c r="P625" s="55">
        <v>-1214.1099999999999</v>
      </c>
      <c r="Q625" s="52">
        <v>9</v>
      </c>
      <c r="R625" s="50" t="s">
        <v>1483</v>
      </c>
      <c r="S625" s="52">
        <v>2020</v>
      </c>
      <c r="T625" s="50" t="s">
        <v>1484</v>
      </c>
      <c r="U625" s="50" t="s">
        <v>263</v>
      </c>
      <c r="V625" s="50" t="s">
        <v>282</v>
      </c>
      <c r="W625" s="50" t="s">
        <v>292</v>
      </c>
      <c r="X625" s="52">
        <v>1</v>
      </c>
      <c r="Y625" s="52">
        <v>135481</v>
      </c>
      <c r="Z625" s="50" t="s">
        <v>266</v>
      </c>
      <c r="AA625" s="52">
        <v>1</v>
      </c>
      <c r="AB625" s="52">
        <v>0</v>
      </c>
      <c r="AC625" s="51">
        <v>44090</v>
      </c>
      <c r="AD625" s="51">
        <v>44091</v>
      </c>
      <c r="AE625" s="50" t="s">
        <v>670</v>
      </c>
    </row>
    <row r="626" spans="1:31" ht="17.25" customHeight="1">
      <c r="A626" s="57" t="str">
        <f t="shared" si="19"/>
        <v>RESCISÕES</v>
      </c>
      <c r="B626" s="69" t="str">
        <f>VLOOKUP(A626,'De Para'!$C$3:$D$195,2,0)</f>
        <v>FOLHA E ENCARGOS</v>
      </c>
      <c r="C626" s="83">
        <f t="shared" si="20"/>
        <v>9</v>
      </c>
      <c r="D626" s="50" t="s">
        <v>258</v>
      </c>
      <c r="E626" s="50" t="s">
        <v>410</v>
      </c>
      <c r="F626" s="51">
        <v>44090</v>
      </c>
      <c r="G626" s="50" t="s">
        <v>278</v>
      </c>
      <c r="H626" s="52">
        <v>100</v>
      </c>
      <c r="I626" s="50" t="s">
        <v>675</v>
      </c>
      <c r="J626" s="50" t="s">
        <v>409</v>
      </c>
      <c r="K626" s="50" t="s">
        <v>410</v>
      </c>
      <c r="L626" s="50" t="s">
        <v>368</v>
      </c>
      <c r="M626" s="52">
        <v>164376</v>
      </c>
      <c r="N626" s="50" t="s">
        <v>369</v>
      </c>
      <c r="O626" s="50" t="s">
        <v>369</v>
      </c>
      <c r="P626" s="55">
        <v>-1520.98</v>
      </c>
      <c r="Q626" s="52">
        <v>9</v>
      </c>
      <c r="R626" s="50" t="s">
        <v>1485</v>
      </c>
      <c r="S626" s="52">
        <v>2020</v>
      </c>
      <c r="T626" s="50" t="s">
        <v>1486</v>
      </c>
      <c r="U626" s="50" t="s">
        <v>263</v>
      </c>
      <c r="V626" s="50" t="s">
        <v>282</v>
      </c>
      <c r="W626" s="50" t="s">
        <v>292</v>
      </c>
      <c r="X626" s="52">
        <v>1</v>
      </c>
      <c r="Y626" s="52">
        <v>135674</v>
      </c>
      <c r="Z626" s="50" t="s">
        <v>266</v>
      </c>
      <c r="AA626" s="52">
        <v>1</v>
      </c>
      <c r="AB626" s="52">
        <v>0</v>
      </c>
      <c r="AC626" s="51">
        <v>44090</v>
      </c>
      <c r="AD626" s="51">
        <v>44091</v>
      </c>
      <c r="AE626" s="50" t="s">
        <v>670</v>
      </c>
    </row>
    <row r="627" spans="1:31" ht="17.25" customHeight="1">
      <c r="A627" s="57" t="str">
        <f t="shared" si="19"/>
        <v>ADIANTAMENTO FORNECEDORES (Não usar)</v>
      </c>
      <c r="B627" s="69" t="str">
        <f>VLOOKUP(A627,'De Para'!$C$3:$D$195,2,0)</f>
        <v>FORNECEDORES</v>
      </c>
      <c r="C627" s="83">
        <f t="shared" si="20"/>
        <v>9</v>
      </c>
      <c r="D627" s="50" t="s">
        <v>258</v>
      </c>
      <c r="E627" s="50" t="s">
        <v>410</v>
      </c>
      <c r="F627" s="51">
        <v>44090</v>
      </c>
      <c r="G627" s="50" t="s">
        <v>278</v>
      </c>
      <c r="H627" s="52">
        <v>100</v>
      </c>
      <c r="I627" s="50" t="s">
        <v>675</v>
      </c>
      <c r="J627" s="50" t="s">
        <v>409</v>
      </c>
      <c r="K627" s="50" t="s">
        <v>410</v>
      </c>
      <c r="L627" s="50" t="s">
        <v>406</v>
      </c>
      <c r="M627" s="52">
        <v>164377</v>
      </c>
      <c r="N627" s="50" t="s">
        <v>407</v>
      </c>
      <c r="O627" s="50" t="s">
        <v>1487</v>
      </c>
      <c r="P627" s="55">
        <v>-190</v>
      </c>
      <c r="Q627" s="52">
        <v>9</v>
      </c>
      <c r="R627" s="50" t="s">
        <v>1488</v>
      </c>
      <c r="S627" s="52">
        <v>2020</v>
      </c>
      <c r="T627" s="50" t="s">
        <v>1489</v>
      </c>
      <c r="U627" s="50" t="s">
        <v>263</v>
      </c>
      <c r="V627" s="50" t="s">
        <v>355</v>
      </c>
      <c r="W627" s="50" t="s">
        <v>408</v>
      </c>
      <c r="X627" s="52">
        <v>1</v>
      </c>
      <c r="Y627" s="52">
        <v>136008</v>
      </c>
      <c r="Z627" s="50" t="s">
        <v>266</v>
      </c>
      <c r="AA627" s="52">
        <v>1</v>
      </c>
      <c r="AB627" s="52">
        <v>0</v>
      </c>
      <c r="AC627" s="51">
        <v>44090</v>
      </c>
      <c r="AD627" s="51">
        <v>44091</v>
      </c>
      <c r="AE627" s="50" t="s">
        <v>670</v>
      </c>
    </row>
    <row r="628" spans="1:31" ht="17.25" customHeight="1">
      <c r="A628" s="57" t="str">
        <f t="shared" si="19"/>
        <v>ADIANTAMENTO FORNECEDORES (Não usar)</v>
      </c>
      <c r="B628" s="69" t="str">
        <f>VLOOKUP(A628,'De Para'!$C$3:$D$195,2,0)</f>
        <v>FORNECEDORES</v>
      </c>
      <c r="C628" s="83">
        <f t="shared" si="20"/>
        <v>9</v>
      </c>
      <c r="D628" s="50" t="s">
        <v>258</v>
      </c>
      <c r="E628" s="50" t="s">
        <v>410</v>
      </c>
      <c r="F628" s="51">
        <v>44090</v>
      </c>
      <c r="G628" s="50" t="s">
        <v>278</v>
      </c>
      <c r="H628" s="52">
        <v>100</v>
      </c>
      <c r="I628" s="50" t="s">
        <v>675</v>
      </c>
      <c r="J628" s="50" t="s">
        <v>409</v>
      </c>
      <c r="K628" s="50" t="s">
        <v>410</v>
      </c>
      <c r="L628" s="50" t="s">
        <v>406</v>
      </c>
      <c r="M628" s="52">
        <v>164378</v>
      </c>
      <c r="N628" s="50" t="s">
        <v>407</v>
      </c>
      <c r="O628" s="50" t="s">
        <v>1487</v>
      </c>
      <c r="P628" s="55">
        <v>-798.02</v>
      </c>
      <c r="Q628" s="52">
        <v>9</v>
      </c>
      <c r="R628" s="50" t="s">
        <v>1490</v>
      </c>
      <c r="S628" s="52">
        <v>2020</v>
      </c>
      <c r="T628" s="50" t="s">
        <v>1491</v>
      </c>
      <c r="U628" s="50" t="s">
        <v>263</v>
      </c>
      <c r="V628" s="50" t="s">
        <v>355</v>
      </c>
      <c r="W628" s="50" t="s">
        <v>408</v>
      </c>
      <c r="X628" s="52">
        <v>1</v>
      </c>
      <c r="Y628" s="52">
        <v>136014</v>
      </c>
      <c r="Z628" s="50" t="s">
        <v>266</v>
      </c>
      <c r="AA628" s="52">
        <v>1</v>
      </c>
      <c r="AB628" s="52">
        <v>0</v>
      </c>
      <c r="AC628" s="51">
        <v>44090</v>
      </c>
      <c r="AD628" s="51">
        <v>44091</v>
      </c>
      <c r="AE628" s="50" t="s">
        <v>670</v>
      </c>
    </row>
    <row r="629" spans="1:31" ht="17.25" customHeight="1">
      <c r="A629" s="57" t="str">
        <f t="shared" si="19"/>
        <v>GASES HOSPITALARES</v>
      </c>
      <c r="B629" s="69" t="str">
        <f>VLOOKUP(A629,'De Para'!$C$3:$D$195,2,0)</f>
        <v>FORNECEDORES</v>
      </c>
      <c r="C629" s="83">
        <f t="shared" si="20"/>
        <v>9</v>
      </c>
      <c r="D629" s="50" t="s">
        <v>258</v>
      </c>
      <c r="E629" s="50" t="s">
        <v>410</v>
      </c>
      <c r="F629" s="51">
        <v>44091</v>
      </c>
      <c r="G629" s="50" t="s">
        <v>278</v>
      </c>
      <c r="H629" s="52">
        <v>100</v>
      </c>
      <c r="I629" s="50" t="s">
        <v>675</v>
      </c>
      <c r="J629" s="50" t="s">
        <v>409</v>
      </c>
      <c r="K629" s="50" t="s">
        <v>410</v>
      </c>
      <c r="L629" s="50" t="s">
        <v>464</v>
      </c>
      <c r="M629" s="52">
        <v>164379</v>
      </c>
      <c r="N629" s="50" t="s">
        <v>465</v>
      </c>
      <c r="O629" s="50" t="s">
        <v>1062</v>
      </c>
      <c r="P629" s="55">
        <v>-360</v>
      </c>
      <c r="Q629" s="52">
        <v>9</v>
      </c>
      <c r="R629" s="50" t="s">
        <v>1492</v>
      </c>
      <c r="S629" s="52">
        <v>2020</v>
      </c>
      <c r="T629" s="50" t="s">
        <v>1493</v>
      </c>
      <c r="U629" s="50" t="s">
        <v>263</v>
      </c>
      <c r="V629" s="50" t="s">
        <v>303</v>
      </c>
      <c r="W629" s="50" t="s">
        <v>466</v>
      </c>
      <c r="X629" s="52">
        <v>1</v>
      </c>
      <c r="Y629" s="52">
        <v>132344</v>
      </c>
      <c r="Z629" s="50" t="s">
        <v>266</v>
      </c>
      <c r="AA629" s="52">
        <v>1</v>
      </c>
      <c r="AB629" s="52">
        <v>0</v>
      </c>
      <c r="AC629" s="51">
        <v>44091</v>
      </c>
      <c r="AD629" s="51">
        <v>44091</v>
      </c>
      <c r="AE629" s="50" t="s">
        <v>670</v>
      </c>
    </row>
    <row r="630" spans="1:31" ht="17.25" customHeight="1">
      <c r="A630" s="57" t="str">
        <f t="shared" si="19"/>
        <v>GASES HOSPITALARES</v>
      </c>
      <c r="B630" s="69" t="str">
        <f>VLOOKUP(A630,'De Para'!$C$3:$D$195,2,0)</f>
        <v>FORNECEDORES</v>
      </c>
      <c r="C630" s="83">
        <f t="shared" si="20"/>
        <v>9</v>
      </c>
      <c r="D630" s="50" t="s">
        <v>258</v>
      </c>
      <c r="E630" s="50" t="s">
        <v>410</v>
      </c>
      <c r="F630" s="51">
        <v>44091</v>
      </c>
      <c r="G630" s="50" t="s">
        <v>278</v>
      </c>
      <c r="H630" s="52">
        <v>100</v>
      </c>
      <c r="I630" s="50" t="s">
        <v>675</v>
      </c>
      <c r="J630" s="50" t="s">
        <v>409</v>
      </c>
      <c r="K630" s="50" t="s">
        <v>410</v>
      </c>
      <c r="L630" s="50" t="s">
        <v>464</v>
      </c>
      <c r="M630" s="52">
        <v>164380</v>
      </c>
      <c r="N630" s="50" t="s">
        <v>465</v>
      </c>
      <c r="O630" s="50" t="s">
        <v>1062</v>
      </c>
      <c r="P630" s="55">
        <v>-360</v>
      </c>
      <c r="Q630" s="52">
        <v>9</v>
      </c>
      <c r="R630" s="50" t="s">
        <v>1494</v>
      </c>
      <c r="S630" s="52">
        <v>2020</v>
      </c>
      <c r="T630" s="50" t="s">
        <v>1495</v>
      </c>
      <c r="U630" s="50" t="s">
        <v>263</v>
      </c>
      <c r="V630" s="50" t="s">
        <v>303</v>
      </c>
      <c r="W630" s="50" t="s">
        <v>466</v>
      </c>
      <c r="X630" s="52">
        <v>1</v>
      </c>
      <c r="Y630" s="52">
        <v>132346</v>
      </c>
      <c r="Z630" s="50" t="s">
        <v>266</v>
      </c>
      <c r="AA630" s="52">
        <v>1</v>
      </c>
      <c r="AB630" s="52">
        <v>0</v>
      </c>
      <c r="AC630" s="51">
        <v>44091</v>
      </c>
      <c r="AD630" s="51">
        <v>44091</v>
      </c>
      <c r="AE630" s="50" t="s">
        <v>670</v>
      </c>
    </row>
    <row r="631" spans="1:31" ht="17.25" customHeight="1">
      <c r="A631" s="57" t="str">
        <f t="shared" si="19"/>
        <v>GASES HOSPITALARES</v>
      </c>
      <c r="B631" s="69" t="str">
        <f>VLOOKUP(A631,'De Para'!$C$3:$D$195,2,0)</f>
        <v>FORNECEDORES</v>
      </c>
      <c r="C631" s="83">
        <f t="shared" si="20"/>
        <v>9</v>
      </c>
      <c r="D631" s="50" t="s">
        <v>258</v>
      </c>
      <c r="E631" s="50" t="s">
        <v>410</v>
      </c>
      <c r="F631" s="51">
        <v>44091</v>
      </c>
      <c r="G631" s="50" t="s">
        <v>278</v>
      </c>
      <c r="H631" s="52">
        <v>100</v>
      </c>
      <c r="I631" s="50" t="s">
        <v>675</v>
      </c>
      <c r="J631" s="50" t="s">
        <v>409</v>
      </c>
      <c r="K631" s="50" t="s">
        <v>410</v>
      </c>
      <c r="L631" s="50" t="s">
        <v>464</v>
      </c>
      <c r="M631" s="52">
        <v>164381</v>
      </c>
      <c r="N631" s="50" t="s">
        <v>465</v>
      </c>
      <c r="O631" s="50" t="s">
        <v>1062</v>
      </c>
      <c r="P631" s="55">
        <v>-200</v>
      </c>
      <c r="Q631" s="52">
        <v>9</v>
      </c>
      <c r="R631" s="50" t="s">
        <v>1496</v>
      </c>
      <c r="S631" s="52">
        <v>2020</v>
      </c>
      <c r="T631" s="50" t="s">
        <v>1497</v>
      </c>
      <c r="U631" s="50" t="s">
        <v>263</v>
      </c>
      <c r="V631" s="50" t="s">
        <v>303</v>
      </c>
      <c r="W631" s="50" t="s">
        <v>466</v>
      </c>
      <c r="X631" s="52">
        <v>1</v>
      </c>
      <c r="Y631" s="52">
        <v>132350</v>
      </c>
      <c r="Z631" s="50" t="s">
        <v>266</v>
      </c>
      <c r="AA631" s="52">
        <v>1</v>
      </c>
      <c r="AB631" s="52">
        <v>0</v>
      </c>
      <c r="AC631" s="51">
        <v>44091</v>
      </c>
      <c r="AD631" s="51">
        <v>44091</v>
      </c>
      <c r="AE631" s="50" t="s">
        <v>670</v>
      </c>
    </row>
    <row r="632" spans="1:31" ht="17.25" customHeight="1">
      <c r="A632" s="57" t="str">
        <f t="shared" si="19"/>
        <v>EST. MATERIAIS DE EXPEDIENTE C/ RESTRICAO</v>
      </c>
      <c r="B632" s="69" t="str">
        <f>VLOOKUP(A632,'De Para'!$C$3:$D$195,2,0)</f>
        <v>FORNECEDORES</v>
      </c>
      <c r="C632" s="83">
        <f t="shared" si="20"/>
        <v>9</v>
      </c>
      <c r="D632" s="50" t="s">
        <v>258</v>
      </c>
      <c r="E632" s="50" t="s">
        <v>410</v>
      </c>
      <c r="F632" s="51">
        <v>44091</v>
      </c>
      <c r="G632" s="50" t="s">
        <v>278</v>
      </c>
      <c r="H632" s="52">
        <v>100</v>
      </c>
      <c r="I632" s="50" t="s">
        <v>675</v>
      </c>
      <c r="J632" s="50" t="s">
        <v>409</v>
      </c>
      <c r="K632" s="50" t="s">
        <v>410</v>
      </c>
      <c r="L632" s="50" t="s">
        <v>470</v>
      </c>
      <c r="M632" s="52">
        <v>164382</v>
      </c>
      <c r="N632" s="50" t="s">
        <v>471</v>
      </c>
      <c r="O632" s="50" t="s">
        <v>542</v>
      </c>
      <c r="P632" s="55">
        <v>-531.4</v>
      </c>
      <c r="Q632" s="52">
        <v>9</v>
      </c>
      <c r="R632" s="50" t="s">
        <v>1498</v>
      </c>
      <c r="S632" s="52">
        <v>2020</v>
      </c>
      <c r="T632" s="50" t="s">
        <v>1499</v>
      </c>
      <c r="U632" s="50" t="s">
        <v>263</v>
      </c>
      <c r="V632" s="50" t="s">
        <v>303</v>
      </c>
      <c r="W632" s="50" t="s">
        <v>351</v>
      </c>
      <c r="X632" s="52">
        <v>1</v>
      </c>
      <c r="Y632" s="52">
        <v>132356</v>
      </c>
      <c r="Z632" s="50" t="s">
        <v>266</v>
      </c>
      <c r="AA632" s="52">
        <v>1</v>
      </c>
      <c r="AB632" s="52">
        <v>0</v>
      </c>
      <c r="AC632" s="51">
        <v>44091</v>
      </c>
      <c r="AD632" s="51">
        <v>44091</v>
      </c>
      <c r="AE632" s="50" t="s">
        <v>670</v>
      </c>
    </row>
    <row r="633" spans="1:31" ht="17.25" customHeight="1">
      <c r="A633" s="57" t="str">
        <f t="shared" si="19"/>
        <v>MEDICAMENTOS C/ RESTRICAO</v>
      </c>
      <c r="B633" s="69" t="str">
        <f>VLOOKUP(A633,'De Para'!$C$3:$D$195,2,0)</f>
        <v>FORNECEDORES</v>
      </c>
      <c r="C633" s="83">
        <f t="shared" si="20"/>
        <v>9</v>
      </c>
      <c r="D633" s="50" t="s">
        <v>258</v>
      </c>
      <c r="E633" s="50" t="s">
        <v>410</v>
      </c>
      <c r="F633" s="51">
        <v>44091</v>
      </c>
      <c r="G633" s="50" t="s">
        <v>278</v>
      </c>
      <c r="H633" s="52">
        <v>100</v>
      </c>
      <c r="I633" s="50" t="s">
        <v>675</v>
      </c>
      <c r="J633" s="50" t="s">
        <v>409</v>
      </c>
      <c r="K633" s="50" t="s">
        <v>410</v>
      </c>
      <c r="L633" s="50" t="s">
        <v>341</v>
      </c>
      <c r="M633" s="52">
        <v>164383</v>
      </c>
      <c r="N633" s="50" t="s">
        <v>342</v>
      </c>
      <c r="O633" s="50" t="s">
        <v>426</v>
      </c>
      <c r="P633" s="55">
        <v>-1083.5</v>
      </c>
      <c r="Q633" s="52">
        <v>9</v>
      </c>
      <c r="R633" s="50" t="s">
        <v>1500</v>
      </c>
      <c r="S633" s="52">
        <v>2020</v>
      </c>
      <c r="T633" s="50" t="s">
        <v>1501</v>
      </c>
      <c r="U633" s="50" t="s">
        <v>263</v>
      </c>
      <c r="V633" s="50" t="s">
        <v>303</v>
      </c>
      <c r="W633" s="50" t="s">
        <v>344</v>
      </c>
      <c r="X633" s="52">
        <v>1</v>
      </c>
      <c r="Y633" s="52">
        <v>132358</v>
      </c>
      <c r="Z633" s="50" t="s">
        <v>266</v>
      </c>
      <c r="AA633" s="52">
        <v>1</v>
      </c>
      <c r="AB633" s="52">
        <v>0</v>
      </c>
      <c r="AC633" s="51">
        <v>44091</v>
      </c>
      <c r="AD633" s="51">
        <v>44091</v>
      </c>
      <c r="AE633" s="50" t="s">
        <v>670</v>
      </c>
    </row>
    <row r="634" spans="1:31" ht="17.25" customHeight="1">
      <c r="A634" s="57" t="str">
        <f t="shared" si="19"/>
        <v>MATERIAIS HOSPITALARES C/ RESTRICAO</v>
      </c>
      <c r="B634" s="69" t="str">
        <f>VLOOKUP(A634,'De Para'!$C$3:$D$195,2,0)</f>
        <v>FORNECEDORES</v>
      </c>
      <c r="C634" s="83">
        <f t="shared" si="20"/>
        <v>9</v>
      </c>
      <c r="D634" s="50" t="s">
        <v>258</v>
      </c>
      <c r="E634" s="50" t="s">
        <v>410</v>
      </c>
      <c r="F634" s="51">
        <v>44091</v>
      </c>
      <c r="G634" s="50" t="s">
        <v>278</v>
      </c>
      <c r="H634" s="52">
        <v>100</v>
      </c>
      <c r="I634" s="50" t="s">
        <v>675</v>
      </c>
      <c r="J634" s="50" t="s">
        <v>409</v>
      </c>
      <c r="K634" s="50" t="s">
        <v>410</v>
      </c>
      <c r="L634" s="50" t="s">
        <v>359</v>
      </c>
      <c r="M634" s="52">
        <v>164384</v>
      </c>
      <c r="N634" s="50" t="s">
        <v>360</v>
      </c>
      <c r="O634" s="50" t="s">
        <v>543</v>
      </c>
      <c r="P634" s="55">
        <v>-9000</v>
      </c>
      <c r="Q634" s="52">
        <v>9</v>
      </c>
      <c r="R634" s="50" t="s">
        <v>1502</v>
      </c>
      <c r="S634" s="52">
        <v>2020</v>
      </c>
      <c r="T634" s="50" t="s">
        <v>1503</v>
      </c>
      <c r="U634" s="50" t="s">
        <v>263</v>
      </c>
      <c r="V634" s="50" t="s">
        <v>303</v>
      </c>
      <c r="W634" s="50" t="s">
        <v>344</v>
      </c>
      <c r="X634" s="52">
        <v>1</v>
      </c>
      <c r="Y634" s="52">
        <v>132363</v>
      </c>
      <c r="Z634" s="50" t="s">
        <v>266</v>
      </c>
      <c r="AA634" s="52">
        <v>1</v>
      </c>
      <c r="AB634" s="52">
        <v>0</v>
      </c>
      <c r="AC634" s="51">
        <v>44091</v>
      </c>
      <c r="AD634" s="51">
        <v>44091</v>
      </c>
      <c r="AE634" s="50" t="s">
        <v>670</v>
      </c>
    </row>
    <row r="635" spans="1:31" ht="17.25" customHeight="1">
      <c r="A635" s="57" t="str">
        <f t="shared" si="19"/>
        <v>EST. MATERIAIS DE EXPEDIENTE C/ RESTRICAO</v>
      </c>
      <c r="B635" s="69" t="str">
        <f>VLOOKUP(A635,'De Para'!$C$3:$D$195,2,0)</f>
        <v>FORNECEDORES</v>
      </c>
      <c r="C635" s="83">
        <f t="shared" si="20"/>
        <v>9</v>
      </c>
      <c r="D635" s="50" t="s">
        <v>258</v>
      </c>
      <c r="E635" s="50" t="s">
        <v>410</v>
      </c>
      <c r="F635" s="51">
        <v>44091</v>
      </c>
      <c r="G635" s="50" t="s">
        <v>278</v>
      </c>
      <c r="H635" s="52">
        <v>100</v>
      </c>
      <c r="I635" s="50" t="s">
        <v>675</v>
      </c>
      <c r="J635" s="50" t="s">
        <v>409</v>
      </c>
      <c r="K635" s="50" t="s">
        <v>410</v>
      </c>
      <c r="L635" s="50" t="s">
        <v>470</v>
      </c>
      <c r="M635" s="52">
        <v>164385</v>
      </c>
      <c r="N635" s="50" t="s">
        <v>471</v>
      </c>
      <c r="O635" s="50" t="s">
        <v>615</v>
      </c>
      <c r="P635" s="55">
        <v>-285</v>
      </c>
      <c r="Q635" s="52">
        <v>9</v>
      </c>
      <c r="R635" s="50" t="s">
        <v>1504</v>
      </c>
      <c r="S635" s="52">
        <v>2020</v>
      </c>
      <c r="T635" s="50" t="s">
        <v>1505</v>
      </c>
      <c r="U635" s="50" t="s">
        <v>263</v>
      </c>
      <c r="V635" s="50" t="s">
        <v>303</v>
      </c>
      <c r="W635" s="50" t="s">
        <v>351</v>
      </c>
      <c r="X635" s="52">
        <v>1</v>
      </c>
      <c r="Y635" s="52">
        <v>133087</v>
      </c>
      <c r="Z635" s="50" t="s">
        <v>266</v>
      </c>
      <c r="AA635" s="52">
        <v>1</v>
      </c>
      <c r="AB635" s="52">
        <v>0</v>
      </c>
      <c r="AC635" s="51">
        <v>44091</v>
      </c>
      <c r="AD635" s="51">
        <v>44091</v>
      </c>
      <c r="AE635" s="50" t="s">
        <v>670</v>
      </c>
    </row>
    <row r="636" spans="1:31" ht="17.25" customHeight="1">
      <c r="A636" s="57" t="str">
        <f t="shared" si="19"/>
        <v>MÓVEIS E UTENSÍLIOS C/ RESTRIÇÃO</v>
      </c>
      <c r="B636" s="69" t="str">
        <f>VLOOKUP(A636,'De Para'!$C$3:$D$195,2,0)</f>
        <v>FORNECEDORES</v>
      </c>
      <c r="C636" s="83">
        <f t="shared" si="20"/>
        <v>9</v>
      </c>
      <c r="D636" s="50" t="s">
        <v>258</v>
      </c>
      <c r="E636" s="50" t="s">
        <v>410</v>
      </c>
      <c r="F636" s="51">
        <v>44091</v>
      </c>
      <c r="G636" s="50" t="s">
        <v>278</v>
      </c>
      <c r="H636" s="52">
        <v>100</v>
      </c>
      <c r="I636" s="50" t="s">
        <v>675</v>
      </c>
      <c r="J636" s="50" t="s">
        <v>409</v>
      </c>
      <c r="K636" s="50" t="s">
        <v>410</v>
      </c>
      <c r="L636" s="50" t="s">
        <v>415</v>
      </c>
      <c r="M636" s="52">
        <v>164386</v>
      </c>
      <c r="N636" s="50" t="s">
        <v>416</v>
      </c>
      <c r="O636" s="50" t="s">
        <v>491</v>
      </c>
      <c r="P636" s="55">
        <v>-4280</v>
      </c>
      <c r="Q636" s="52">
        <v>9</v>
      </c>
      <c r="R636" s="50" t="s">
        <v>1506</v>
      </c>
      <c r="S636" s="52">
        <v>2020</v>
      </c>
      <c r="T636" s="50" t="s">
        <v>1507</v>
      </c>
      <c r="U636" s="50" t="s">
        <v>263</v>
      </c>
      <c r="V636" s="50" t="s">
        <v>383</v>
      </c>
      <c r="W636" s="50" t="s">
        <v>417</v>
      </c>
      <c r="X636" s="52">
        <v>1</v>
      </c>
      <c r="Y636" s="52">
        <v>133102</v>
      </c>
      <c r="Z636" s="50" t="s">
        <v>266</v>
      </c>
      <c r="AA636" s="52">
        <v>1</v>
      </c>
      <c r="AB636" s="52">
        <v>0</v>
      </c>
      <c r="AC636" s="51">
        <v>44091</v>
      </c>
      <c r="AD636" s="51">
        <v>44091</v>
      </c>
      <c r="AE636" s="50" t="s">
        <v>670</v>
      </c>
    </row>
    <row r="637" spans="1:31" ht="17.25" customHeight="1">
      <c r="A637" s="57" t="str">
        <f t="shared" si="19"/>
        <v>INSS</v>
      </c>
      <c r="B637" s="69" t="str">
        <f>VLOOKUP(A637,'De Para'!$C$3:$D$195,2,0)</f>
        <v>FOLHA E ENCARGOS</v>
      </c>
      <c r="C637" s="83">
        <f t="shared" si="20"/>
        <v>9</v>
      </c>
      <c r="D637" s="50" t="s">
        <v>258</v>
      </c>
      <c r="E637" s="50" t="s">
        <v>410</v>
      </c>
      <c r="F637" s="51">
        <v>44091</v>
      </c>
      <c r="G637" s="50" t="s">
        <v>278</v>
      </c>
      <c r="H637" s="52">
        <v>100</v>
      </c>
      <c r="I637" s="50" t="s">
        <v>675</v>
      </c>
      <c r="J637" s="50" t="s">
        <v>409</v>
      </c>
      <c r="K637" s="50" t="s">
        <v>410</v>
      </c>
      <c r="L637" s="50" t="s">
        <v>345</v>
      </c>
      <c r="M637" s="52">
        <v>164387</v>
      </c>
      <c r="N637" s="50" t="s">
        <v>346</v>
      </c>
      <c r="O637" s="50" t="s">
        <v>347</v>
      </c>
      <c r="P637" s="55">
        <v>-51871.08</v>
      </c>
      <c r="Q637" s="52">
        <v>9</v>
      </c>
      <c r="R637" s="50" t="s">
        <v>1508</v>
      </c>
      <c r="S637" s="52">
        <v>2020</v>
      </c>
      <c r="T637" s="50" t="s">
        <v>1509</v>
      </c>
      <c r="U637" s="50" t="s">
        <v>263</v>
      </c>
      <c r="V637" s="50" t="s">
        <v>282</v>
      </c>
      <c r="W637" s="50" t="s">
        <v>348</v>
      </c>
      <c r="X637" s="52">
        <v>1</v>
      </c>
      <c r="Y637" s="52">
        <v>133917</v>
      </c>
      <c r="Z637" s="50" t="s">
        <v>266</v>
      </c>
      <c r="AA637" s="52">
        <v>1</v>
      </c>
      <c r="AB637" s="52">
        <v>0</v>
      </c>
      <c r="AC637" s="51">
        <v>44091</v>
      </c>
      <c r="AD637" s="51">
        <v>44091</v>
      </c>
      <c r="AE637" s="50" t="s">
        <v>670</v>
      </c>
    </row>
    <row r="638" spans="1:31" ht="17.25" customHeight="1">
      <c r="A638" s="57" t="str">
        <f t="shared" si="19"/>
        <v>ALUGUEL DE MÁQUINAS E EQUIPAMENTOS</v>
      </c>
      <c r="B638" s="69" t="str">
        <f>VLOOKUP(A638,'De Para'!$C$3:$D$195,2,0)</f>
        <v>FORNECEDORES</v>
      </c>
      <c r="C638" s="83">
        <f t="shared" si="20"/>
        <v>9</v>
      </c>
      <c r="D638" s="50" t="s">
        <v>258</v>
      </c>
      <c r="E638" s="50" t="s">
        <v>410</v>
      </c>
      <c r="F638" s="51">
        <v>44091</v>
      </c>
      <c r="G638" s="50" t="s">
        <v>278</v>
      </c>
      <c r="H638" s="52">
        <v>100</v>
      </c>
      <c r="I638" s="50" t="s">
        <v>675</v>
      </c>
      <c r="J638" s="50" t="s">
        <v>409</v>
      </c>
      <c r="K638" s="50" t="s">
        <v>410</v>
      </c>
      <c r="L638" s="50" t="s">
        <v>439</v>
      </c>
      <c r="M638" s="52">
        <v>164388</v>
      </c>
      <c r="N638" s="50" t="s">
        <v>440</v>
      </c>
      <c r="O638" s="50" t="s">
        <v>927</v>
      </c>
      <c r="P638" s="55">
        <v>-34419.699999999997</v>
      </c>
      <c r="Q638" s="52">
        <v>9</v>
      </c>
      <c r="R638" s="50" t="s">
        <v>518</v>
      </c>
      <c r="S638" s="52">
        <v>2020</v>
      </c>
      <c r="T638" s="50" t="s">
        <v>1510</v>
      </c>
      <c r="U638" s="50" t="s">
        <v>263</v>
      </c>
      <c r="V638" s="50" t="s">
        <v>329</v>
      </c>
      <c r="W638" s="50" t="s">
        <v>330</v>
      </c>
      <c r="X638" s="52">
        <v>1</v>
      </c>
      <c r="Y638" s="52">
        <v>134935</v>
      </c>
      <c r="Z638" s="50" t="s">
        <v>266</v>
      </c>
      <c r="AA638" s="52">
        <v>1</v>
      </c>
      <c r="AB638" s="52">
        <v>0</v>
      </c>
      <c r="AC638" s="51">
        <v>44091</v>
      </c>
      <c r="AD638" s="51">
        <v>44091</v>
      </c>
      <c r="AE638" s="50" t="s">
        <v>670</v>
      </c>
    </row>
    <row r="639" spans="1:31" ht="17.25" customHeight="1">
      <c r="A639" s="57" t="str">
        <f t="shared" si="19"/>
        <v>IRRF FORNECEDOR - PESSOA JURÍDICA</v>
      </c>
      <c r="B639" s="69" t="str">
        <f>VLOOKUP(A639,'De Para'!$C$3:$D$195,2,0)</f>
        <v>IMPOSTOS</v>
      </c>
      <c r="C639" s="83">
        <f t="shared" si="20"/>
        <v>9</v>
      </c>
      <c r="D639" s="50" t="s">
        <v>258</v>
      </c>
      <c r="E639" s="50" t="s">
        <v>410</v>
      </c>
      <c r="F639" s="51">
        <v>44091</v>
      </c>
      <c r="G639" s="50" t="s">
        <v>278</v>
      </c>
      <c r="H639" s="52">
        <v>100</v>
      </c>
      <c r="I639" s="50" t="s">
        <v>675</v>
      </c>
      <c r="J639" s="50" t="s">
        <v>409</v>
      </c>
      <c r="K639" s="50" t="s">
        <v>410</v>
      </c>
      <c r="L639" s="50" t="s">
        <v>455</v>
      </c>
      <c r="M639" s="52">
        <v>164389</v>
      </c>
      <c r="N639" s="50" t="s">
        <v>456</v>
      </c>
      <c r="O639" s="50" t="s">
        <v>59</v>
      </c>
      <c r="P639" s="55">
        <v>-124.35</v>
      </c>
      <c r="Q639" s="52">
        <v>9</v>
      </c>
      <c r="R639" s="50" t="s">
        <v>1511</v>
      </c>
      <c r="S639" s="52">
        <v>2020</v>
      </c>
      <c r="T639" s="50" t="s">
        <v>1512</v>
      </c>
      <c r="U639" s="50" t="s">
        <v>263</v>
      </c>
      <c r="V639" s="50" t="s">
        <v>337</v>
      </c>
      <c r="W639" s="50" t="s">
        <v>457</v>
      </c>
      <c r="X639" s="52">
        <v>1</v>
      </c>
      <c r="Y639" s="52">
        <v>135434</v>
      </c>
      <c r="Z639" s="50" t="s">
        <v>266</v>
      </c>
      <c r="AA639" s="52">
        <v>1</v>
      </c>
      <c r="AB639" s="52">
        <v>0</v>
      </c>
      <c r="AC639" s="51">
        <v>44091</v>
      </c>
      <c r="AD639" s="51">
        <v>44091</v>
      </c>
      <c r="AE639" s="50" t="s">
        <v>670</v>
      </c>
    </row>
    <row r="640" spans="1:31" ht="17.25" customHeight="1">
      <c r="A640" s="57" t="str">
        <f t="shared" si="19"/>
        <v>IRRF FORNECEDOR - PESSOA JURÍDICA</v>
      </c>
      <c r="B640" s="69" t="str">
        <f>VLOOKUP(A640,'De Para'!$C$3:$D$195,2,0)</f>
        <v>IMPOSTOS</v>
      </c>
      <c r="C640" s="83">
        <f t="shared" si="20"/>
        <v>9</v>
      </c>
      <c r="D640" s="50" t="s">
        <v>258</v>
      </c>
      <c r="E640" s="50" t="s">
        <v>410</v>
      </c>
      <c r="F640" s="51">
        <v>44091</v>
      </c>
      <c r="G640" s="50" t="s">
        <v>278</v>
      </c>
      <c r="H640" s="52">
        <v>100</v>
      </c>
      <c r="I640" s="50" t="s">
        <v>675</v>
      </c>
      <c r="J640" s="50" t="s">
        <v>409</v>
      </c>
      <c r="K640" s="50" t="s">
        <v>410</v>
      </c>
      <c r="L640" s="50" t="s">
        <v>455</v>
      </c>
      <c r="M640" s="52">
        <v>164390</v>
      </c>
      <c r="N640" s="50" t="s">
        <v>456</v>
      </c>
      <c r="O640" s="50" t="s">
        <v>59</v>
      </c>
      <c r="P640" s="55">
        <v>-302.82</v>
      </c>
      <c r="Q640" s="52">
        <v>9</v>
      </c>
      <c r="R640" s="50" t="s">
        <v>1513</v>
      </c>
      <c r="S640" s="52">
        <v>2020</v>
      </c>
      <c r="T640" s="50" t="s">
        <v>1514</v>
      </c>
      <c r="U640" s="50" t="s">
        <v>263</v>
      </c>
      <c r="V640" s="50" t="s">
        <v>337</v>
      </c>
      <c r="W640" s="50" t="s">
        <v>457</v>
      </c>
      <c r="X640" s="52">
        <v>1</v>
      </c>
      <c r="Y640" s="52">
        <v>135435</v>
      </c>
      <c r="Z640" s="50" t="s">
        <v>266</v>
      </c>
      <c r="AA640" s="52">
        <v>1</v>
      </c>
      <c r="AB640" s="52">
        <v>0</v>
      </c>
      <c r="AC640" s="51">
        <v>44091</v>
      </c>
      <c r="AD640" s="51">
        <v>44091</v>
      </c>
      <c r="AE640" s="50" t="s">
        <v>670</v>
      </c>
    </row>
    <row r="641" spans="1:31" ht="17.25" customHeight="1">
      <c r="A641" s="57" t="str">
        <f t="shared" si="19"/>
        <v>IRRF FORNECEDOR - PESSOA JURÍDICA</v>
      </c>
      <c r="B641" s="69" t="str">
        <f>VLOOKUP(A641,'De Para'!$C$3:$D$195,2,0)</f>
        <v>IMPOSTOS</v>
      </c>
      <c r="C641" s="83">
        <f t="shared" si="20"/>
        <v>9</v>
      </c>
      <c r="D641" s="50" t="s">
        <v>258</v>
      </c>
      <c r="E641" s="50" t="s">
        <v>410</v>
      </c>
      <c r="F641" s="51">
        <v>44091</v>
      </c>
      <c r="G641" s="50" t="s">
        <v>278</v>
      </c>
      <c r="H641" s="52">
        <v>100</v>
      </c>
      <c r="I641" s="50" t="s">
        <v>675</v>
      </c>
      <c r="J641" s="50" t="s">
        <v>409</v>
      </c>
      <c r="K641" s="50" t="s">
        <v>410</v>
      </c>
      <c r="L641" s="50" t="s">
        <v>455</v>
      </c>
      <c r="M641" s="52">
        <v>164391</v>
      </c>
      <c r="N641" s="50" t="s">
        <v>456</v>
      </c>
      <c r="O641" s="50" t="s">
        <v>59</v>
      </c>
      <c r="P641" s="55">
        <v>-326.57</v>
      </c>
      <c r="Q641" s="52">
        <v>9</v>
      </c>
      <c r="R641" s="50" t="s">
        <v>1515</v>
      </c>
      <c r="S641" s="52">
        <v>2020</v>
      </c>
      <c r="T641" s="50" t="s">
        <v>1516</v>
      </c>
      <c r="U641" s="50" t="s">
        <v>263</v>
      </c>
      <c r="V641" s="50" t="s">
        <v>337</v>
      </c>
      <c r="W641" s="50" t="s">
        <v>457</v>
      </c>
      <c r="X641" s="52">
        <v>1</v>
      </c>
      <c r="Y641" s="52">
        <v>135436</v>
      </c>
      <c r="Z641" s="50" t="s">
        <v>266</v>
      </c>
      <c r="AA641" s="52">
        <v>1</v>
      </c>
      <c r="AB641" s="52">
        <v>0</v>
      </c>
      <c r="AC641" s="51">
        <v>44091</v>
      </c>
      <c r="AD641" s="51">
        <v>44091</v>
      </c>
      <c r="AE641" s="50" t="s">
        <v>670</v>
      </c>
    </row>
    <row r="642" spans="1:31" ht="17.25" customHeight="1">
      <c r="A642" s="57" t="str">
        <f t="shared" si="19"/>
        <v>IRRF FORNECEDOR - PESSOA JURÍDICA</v>
      </c>
      <c r="B642" s="69" t="str">
        <f>VLOOKUP(A642,'De Para'!$C$3:$D$195,2,0)</f>
        <v>IMPOSTOS</v>
      </c>
      <c r="C642" s="83">
        <f t="shared" si="20"/>
        <v>9</v>
      </c>
      <c r="D642" s="50" t="s">
        <v>258</v>
      </c>
      <c r="E642" s="50" t="s">
        <v>410</v>
      </c>
      <c r="F642" s="51">
        <v>44091</v>
      </c>
      <c r="G642" s="50" t="s">
        <v>278</v>
      </c>
      <c r="H642" s="52">
        <v>100</v>
      </c>
      <c r="I642" s="50" t="s">
        <v>675</v>
      </c>
      <c r="J642" s="50" t="s">
        <v>409</v>
      </c>
      <c r="K642" s="50" t="s">
        <v>410</v>
      </c>
      <c r="L642" s="50" t="s">
        <v>455</v>
      </c>
      <c r="M642" s="52">
        <v>164392</v>
      </c>
      <c r="N642" s="50" t="s">
        <v>456</v>
      </c>
      <c r="O642" s="50" t="s">
        <v>59</v>
      </c>
      <c r="P642" s="55">
        <v>-590.4</v>
      </c>
      <c r="Q642" s="52">
        <v>9</v>
      </c>
      <c r="R642" s="50" t="s">
        <v>1517</v>
      </c>
      <c r="S642" s="52">
        <v>2020</v>
      </c>
      <c r="T642" s="50" t="s">
        <v>1518</v>
      </c>
      <c r="U642" s="50" t="s">
        <v>263</v>
      </c>
      <c r="V642" s="50" t="s">
        <v>337</v>
      </c>
      <c r="W642" s="50" t="s">
        <v>457</v>
      </c>
      <c r="X642" s="52">
        <v>1</v>
      </c>
      <c r="Y642" s="52">
        <v>135437</v>
      </c>
      <c r="Z642" s="50" t="s">
        <v>266</v>
      </c>
      <c r="AA642" s="52">
        <v>1</v>
      </c>
      <c r="AB642" s="52">
        <v>0</v>
      </c>
      <c r="AC642" s="51">
        <v>44091</v>
      </c>
      <c r="AD642" s="51">
        <v>44091</v>
      </c>
      <c r="AE642" s="50" t="s">
        <v>670</v>
      </c>
    </row>
    <row r="643" spans="1:31" ht="17.25" customHeight="1">
      <c r="A643" s="57" t="str">
        <f t="shared" ref="A643:A706" si="21">N643</f>
        <v>IRRF FORNECEDOR - PESSOA JURÍDICA</v>
      </c>
      <c r="B643" s="69" t="str">
        <f>VLOOKUP(A643,'De Para'!$C$3:$D$195,2,0)</f>
        <v>IMPOSTOS</v>
      </c>
      <c r="C643" s="83">
        <f t="shared" si="20"/>
        <v>9</v>
      </c>
      <c r="D643" s="50" t="s">
        <v>258</v>
      </c>
      <c r="E643" s="50" t="s">
        <v>410</v>
      </c>
      <c r="F643" s="51">
        <v>44091</v>
      </c>
      <c r="G643" s="50" t="s">
        <v>278</v>
      </c>
      <c r="H643" s="52">
        <v>100</v>
      </c>
      <c r="I643" s="50" t="s">
        <v>675</v>
      </c>
      <c r="J643" s="50" t="s">
        <v>409</v>
      </c>
      <c r="K643" s="50" t="s">
        <v>410</v>
      </c>
      <c r="L643" s="50" t="s">
        <v>455</v>
      </c>
      <c r="M643" s="52">
        <v>164393</v>
      </c>
      <c r="N643" s="50" t="s">
        <v>456</v>
      </c>
      <c r="O643" s="50" t="s">
        <v>59</v>
      </c>
      <c r="P643" s="55">
        <v>-1560.15</v>
      </c>
      <c r="Q643" s="52">
        <v>9</v>
      </c>
      <c r="R643" s="50" t="s">
        <v>1519</v>
      </c>
      <c r="S643" s="52">
        <v>2020</v>
      </c>
      <c r="T643" s="50" t="s">
        <v>1520</v>
      </c>
      <c r="U643" s="50" t="s">
        <v>263</v>
      </c>
      <c r="V643" s="50" t="s">
        <v>337</v>
      </c>
      <c r="W643" s="50" t="s">
        <v>457</v>
      </c>
      <c r="X643" s="52">
        <v>1</v>
      </c>
      <c r="Y643" s="52">
        <v>135438</v>
      </c>
      <c r="Z643" s="50" t="s">
        <v>266</v>
      </c>
      <c r="AA643" s="52">
        <v>1</v>
      </c>
      <c r="AB643" s="52">
        <v>0</v>
      </c>
      <c r="AC643" s="51">
        <v>44091</v>
      </c>
      <c r="AD643" s="51">
        <v>44091</v>
      </c>
      <c r="AE643" s="50" t="s">
        <v>670</v>
      </c>
    </row>
    <row r="644" spans="1:31" ht="17.25" customHeight="1">
      <c r="A644" s="57" t="str">
        <f t="shared" si="21"/>
        <v>IRRF FORNECEDOR - PESSOA JURÍDICA</v>
      </c>
      <c r="B644" s="69" t="str">
        <f>VLOOKUP(A644,'De Para'!$C$3:$D$195,2,0)</f>
        <v>IMPOSTOS</v>
      </c>
      <c r="C644" s="83">
        <f t="shared" si="20"/>
        <v>9</v>
      </c>
      <c r="D644" s="50" t="s">
        <v>258</v>
      </c>
      <c r="E644" s="50" t="s">
        <v>410</v>
      </c>
      <c r="F644" s="51">
        <v>44091</v>
      </c>
      <c r="G644" s="50" t="s">
        <v>278</v>
      </c>
      <c r="H644" s="52">
        <v>100</v>
      </c>
      <c r="I644" s="50" t="s">
        <v>675</v>
      </c>
      <c r="J644" s="50" t="s">
        <v>409</v>
      </c>
      <c r="K644" s="50" t="s">
        <v>410</v>
      </c>
      <c r="L644" s="50" t="s">
        <v>455</v>
      </c>
      <c r="M644" s="52">
        <v>164394</v>
      </c>
      <c r="N644" s="50" t="s">
        <v>456</v>
      </c>
      <c r="O644" s="50" t="s">
        <v>59</v>
      </c>
      <c r="P644" s="55">
        <v>-1605</v>
      </c>
      <c r="Q644" s="52">
        <v>9</v>
      </c>
      <c r="R644" s="50" t="s">
        <v>1521</v>
      </c>
      <c r="S644" s="52">
        <v>2020</v>
      </c>
      <c r="T644" s="50" t="s">
        <v>1522</v>
      </c>
      <c r="U644" s="50" t="s">
        <v>263</v>
      </c>
      <c r="V644" s="50" t="s">
        <v>337</v>
      </c>
      <c r="W644" s="50" t="s">
        <v>457</v>
      </c>
      <c r="X644" s="52">
        <v>1</v>
      </c>
      <c r="Y644" s="52">
        <v>135439</v>
      </c>
      <c r="Z644" s="50" t="s">
        <v>266</v>
      </c>
      <c r="AA644" s="52">
        <v>1</v>
      </c>
      <c r="AB644" s="52">
        <v>0</v>
      </c>
      <c r="AC644" s="51">
        <v>44091</v>
      </c>
      <c r="AD644" s="51">
        <v>44091</v>
      </c>
      <c r="AE644" s="50" t="s">
        <v>670</v>
      </c>
    </row>
    <row r="645" spans="1:31" ht="17.25" customHeight="1">
      <c r="A645" s="57" t="str">
        <f t="shared" si="21"/>
        <v>IRRF FORNECEDOR - PESSOA JURÍDICA</v>
      </c>
      <c r="B645" s="69" t="str">
        <f>VLOOKUP(A645,'De Para'!$C$3:$D$195,2,0)</f>
        <v>IMPOSTOS</v>
      </c>
      <c r="C645" s="83">
        <f t="shared" si="20"/>
        <v>9</v>
      </c>
      <c r="D645" s="50" t="s">
        <v>258</v>
      </c>
      <c r="E645" s="50" t="s">
        <v>410</v>
      </c>
      <c r="F645" s="51">
        <v>44091</v>
      </c>
      <c r="G645" s="50" t="s">
        <v>278</v>
      </c>
      <c r="H645" s="52">
        <v>100</v>
      </c>
      <c r="I645" s="86" t="s">
        <v>675</v>
      </c>
      <c r="J645" s="50" t="s">
        <v>409</v>
      </c>
      <c r="K645" s="50" t="s">
        <v>410</v>
      </c>
      <c r="L645" s="50" t="s">
        <v>455</v>
      </c>
      <c r="M645" s="52">
        <v>164395</v>
      </c>
      <c r="N645" s="50" t="s">
        <v>456</v>
      </c>
      <c r="O645" s="50" t="s">
        <v>59</v>
      </c>
      <c r="P645" s="55">
        <v>-1605</v>
      </c>
      <c r="Q645" s="52">
        <v>9</v>
      </c>
      <c r="R645" s="50" t="s">
        <v>1523</v>
      </c>
      <c r="S645" s="52">
        <v>2020</v>
      </c>
      <c r="T645" s="50" t="s">
        <v>1524</v>
      </c>
      <c r="U645" s="50" t="s">
        <v>263</v>
      </c>
      <c r="V645" s="50" t="s">
        <v>337</v>
      </c>
      <c r="W645" s="50" t="s">
        <v>457</v>
      </c>
      <c r="X645" s="52">
        <v>1</v>
      </c>
      <c r="Y645" s="52">
        <v>135440</v>
      </c>
      <c r="Z645" s="50" t="s">
        <v>266</v>
      </c>
      <c r="AA645" s="52">
        <v>1</v>
      </c>
      <c r="AB645" s="52">
        <v>0</v>
      </c>
      <c r="AC645" s="51">
        <v>44091</v>
      </c>
      <c r="AD645" s="51">
        <v>44091</v>
      </c>
      <c r="AE645" s="50" t="s">
        <v>670</v>
      </c>
    </row>
    <row r="646" spans="1:31" ht="17.25" customHeight="1">
      <c r="A646" s="57" t="str">
        <f t="shared" si="21"/>
        <v>IRRF FORNECEDOR - PESSOA JURÍDICA</v>
      </c>
      <c r="B646" s="69" t="str">
        <f>VLOOKUP(A646,'De Para'!$C$3:$D$195,2,0)</f>
        <v>IMPOSTOS</v>
      </c>
      <c r="C646" s="83">
        <f t="shared" si="20"/>
        <v>9</v>
      </c>
      <c r="D646" s="50" t="s">
        <v>258</v>
      </c>
      <c r="E646" s="50" t="s">
        <v>410</v>
      </c>
      <c r="F646" s="51">
        <v>44091</v>
      </c>
      <c r="G646" s="50" t="s">
        <v>278</v>
      </c>
      <c r="H646" s="52">
        <v>100</v>
      </c>
      <c r="I646" s="86" t="s">
        <v>675</v>
      </c>
      <c r="J646" s="50" t="s">
        <v>409</v>
      </c>
      <c r="K646" s="50" t="s">
        <v>410</v>
      </c>
      <c r="L646" s="50" t="s">
        <v>455</v>
      </c>
      <c r="M646" s="52">
        <v>164396</v>
      </c>
      <c r="N646" s="50" t="s">
        <v>456</v>
      </c>
      <c r="O646" s="53" t="s">
        <v>59</v>
      </c>
      <c r="P646" s="55">
        <v>-5583.15</v>
      </c>
      <c r="Q646" s="52">
        <v>9</v>
      </c>
      <c r="R646" s="50" t="s">
        <v>1525</v>
      </c>
      <c r="S646" s="52">
        <v>2020</v>
      </c>
      <c r="T646" s="50" t="s">
        <v>1526</v>
      </c>
      <c r="U646" s="50" t="s">
        <v>263</v>
      </c>
      <c r="V646" s="50" t="s">
        <v>337</v>
      </c>
      <c r="W646" s="50" t="s">
        <v>457</v>
      </c>
      <c r="X646" s="52">
        <v>1</v>
      </c>
      <c r="Y646" s="52">
        <v>135441</v>
      </c>
      <c r="Z646" s="50" t="s">
        <v>266</v>
      </c>
      <c r="AA646" s="52">
        <v>1</v>
      </c>
      <c r="AB646" s="52">
        <v>0</v>
      </c>
      <c r="AC646" s="51">
        <v>44091</v>
      </c>
      <c r="AD646" s="54">
        <v>44091</v>
      </c>
      <c r="AE646" s="50" t="s">
        <v>670</v>
      </c>
    </row>
    <row r="647" spans="1:31" ht="17.25" customHeight="1">
      <c r="A647" s="57" t="str">
        <f t="shared" si="21"/>
        <v>IRRF S/ FOLHA</v>
      </c>
      <c r="B647" s="69" t="str">
        <f>VLOOKUP(A647,'De Para'!$C$3:$D$195,2,0)</f>
        <v>FOLHA E ENCARGOS</v>
      </c>
      <c r="C647" s="83">
        <f t="shared" si="20"/>
        <v>9</v>
      </c>
      <c r="D647" s="50" t="s">
        <v>258</v>
      </c>
      <c r="E647" s="50" t="s">
        <v>410</v>
      </c>
      <c r="F647" s="51">
        <v>44091</v>
      </c>
      <c r="G647" s="50" t="s">
        <v>278</v>
      </c>
      <c r="H647" s="52">
        <v>100</v>
      </c>
      <c r="I647" s="86" t="s">
        <v>675</v>
      </c>
      <c r="J647" s="50" t="s">
        <v>409</v>
      </c>
      <c r="K647" s="50" t="s">
        <v>410</v>
      </c>
      <c r="L647" s="50" t="s">
        <v>389</v>
      </c>
      <c r="M647" s="52">
        <v>164397</v>
      </c>
      <c r="N647" s="50" t="s">
        <v>390</v>
      </c>
      <c r="O647" s="50" t="s">
        <v>347</v>
      </c>
      <c r="P647" s="55">
        <v>-31684.55</v>
      </c>
      <c r="Q647" s="52">
        <v>9</v>
      </c>
      <c r="R647" s="50" t="s">
        <v>1527</v>
      </c>
      <c r="S647" s="52">
        <v>2020</v>
      </c>
      <c r="T647" s="50" t="s">
        <v>1528</v>
      </c>
      <c r="U647" s="50" t="s">
        <v>263</v>
      </c>
      <c r="V647" s="50" t="s">
        <v>282</v>
      </c>
      <c r="W647" s="50" t="s">
        <v>348</v>
      </c>
      <c r="X647" s="52">
        <v>1</v>
      </c>
      <c r="Y647" s="52">
        <v>135543</v>
      </c>
      <c r="Z647" s="50" t="s">
        <v>266</v>
      </c>
      <c r="AA647" s="52">
        <v>1</v>
      </c>
      <c r="AB647" s="52">
        <v>0</v>
      </c>
      <c r="AC647" s="51">
        <v>44091</v>
      </c>
      <c r="AD647" s="51">
        <v>44091</v>
      </c>
      <c r="AE647" s="50" t="s">
        <v>670</v>
      </c>
    </row>
    <row r="648" spans="1:31" ht="17.25" customHeight="1">
      <c r="A648" s="57" t="str">
        <f t="shared" si="21"/>
        <v>PCC</v>
      </c>
      <c r="B648" s="69" t="str">
        <f>VLOOKUP(A648,'De Para'!$C$3:$D$195,2,0)</f>
        <v>IMPOSTOS</v>
      </c>
      <c r="C648" s="83">
        <f t="shared" si="20"/>
        <v>9</v>
      </c>
      <c r="D648" s="50" t="s">
        <v>258</v>
      </c>
      <c r="E648" s="50" t="s">
        <v>410</v>
      </c>
      <c r="F648" s="51">
        <v>44091</v>
      </c>
      <c r="G648" s="50" t="s">
        <v>278</v>
      </c>
      <c r="H648" s="52">
        <v>100</v>
      </c>
      <c r="I648" s="86" t="s">
        <v>675</v>
      </c>
      <c r="J648" s="50" t="s">
        <v>409</v>
      </c>
      <c r="K648" s="50" t="s">
        <v>410</v>
      </c>
      <c r="L648" s="50" t="s">
        <v>335</v>
      </c>
      <c r="M648" s="52">
        <v>164398</v>
      </c>
      <c r="N648" s="50" t="s">
        <v>336</v>
      </c>
      <c r="O648" s="50" t="s">
        <v>59</v>
      </c>
      <c r="P648" s="55">
        <v>-42436.81</v>
      </c>
      <c r="Q648" s="52">
        <v>9</v>
      </c>
      <c r="R648" s="50" t="s">
        <v>1529</v>
      </c>
      <c r="S648" s="52">
        <v>2020</v>
      </c>
      <c r="T648" s="50" t="s">
        <v>1530</v>
      </c>
      <c r="U648" s="50" t="s">
        <v>263</v>
      </c>
      <c r="V648" s="50" t="s">
        <v>337</v>
      </c>
      <c r="W648" s="50" t="s">
        <v>338</v>
      </c>
      <c r="X648" s="52">
        <v>1</v>
      </c>
      <c r="Y648" s="52">
        <v>135609</v>
      </c>
      <c r="Z648" s="50" t="s">
        <v>266</v>
      </c>
      <c r="AA648" s="52">
        <v>1</v>
      </c>
      <c r="AB648" s="52">
        <v>0</v>
      </c>
      <c r="AC648" s="51">
        <v>44091</v>
      </c>
      <c r="AD648" s="51">
        <v>44091</v>
      </c>
      <c r="AE648" s="50" t="s">
        <v>670</v>
      </c>
    </row>
    <row r="649" spans="1:31" ht="17.25" customHeight="1">
      <c r="A649" s="57" t="str">
        <f t="shared" si="21"/>
        <v>INSS FORNECEDOR</v>
      </c>
      <c r="B649" s="69" t="str">
        <f>VLOOKUP(A649,'De Para'!$C$3:$D$195,2,0)</f>
        <v>IMPOSTOS</v>
      </c>
      <c r="C649" s="83">
        <f t="shared" si="20"/>
        <v>9</v>
      </c>
      <c r="D649" s="50" t="s">
        <v>258</v>
      </c>
      <c r="E649" s="50" t="s">
        <v>410</v>
      </c>
      <c r="F649" s="51">
        <v>44091</v>
      </c>
      <c r="G649" s="50" t="s">
        <v>278</v>
      </c>
      <c r="H649" s="52">
        <v>100</v>
      </c>
      <c r="I649" s="86" t="s">
        <v>675</v>
      </c>
      <c r="J649" s="50" t="s">
        <v>409</v>
      </c>
      <c r="K649" s="50" t="s">
        <v>410</v>
      </c>
      <c r="L649" s="50" t="s">
        <v>403</v>
      </c>
      <c r="M649" s="52">
        <v>164399</v>
      </c>
      <c r="N649" s="50" t="s">
        <v>404</v>
      </c>
      <c r="O649" s="50" t="s">
        <v>59</v>
      </c>
      <c r="P649" s="55">
        <v>-20971.61</v>
      </c>
      <c r="Q649" s="52">
        <v>9</v>
      </c>
      <c r="R649" s="50" t="s">
        <v>1531</v>
      </c>
      <c r="S649" s="52">
        <v>2020</v>
      </c>
      <c r="T649" s="50" t="s">
        <v>1532</v>
      </c>
      <c r="U649" s="50" t="s">
        <v>263</v>
      </c>
      <c r="V649" s="50" t="s">
        <v>337</v>
      </c>
      <c r="W649" s="50" t="s">
        <v>405</v>
      </c>
      <c r="X649" s="52">
        <v>1</v>
      </c>
      <c r="Y649" s="52">
        <v>135663</v>
      </c>
      <c r="Z649" s="50" t="s">
        <v>266</v>
      </c>
      <c r="AA649" s="52">
        <v>1</v>
      </c>
      <c r="AB649" s="52">
        <v>0</v>
      </c>
      <c r="AC649" s="51">
        <v>44091</v>
      </c>
      <c r="AD649" s="51">
        <v>44091</v>
      </c>
      <c r="AE649" s="50" t="s">
        <v>670</v>
      </c>
    </row>
    <row r="650" spans="1:31" ht="17.25" customHeight="1">
      <c r="A650" s="57" t="str">
        <f t="shared" si="21"/>
        <v>INSS FORNECEDOR</v>
      </c>
      <c r="B650" s="69" t="str">
        <f>VLOOKUP(A650,'De Para'!$C$3:$D$195,2,0)</f>
        <v>IMPOSTOS</v>
      </c>
      <c r="C650" s="83">
        <f t="shared" si="20"/>
        <v>9</v>
      </c>
      <c r="D650" s="50" t="s">
        <v>258</v>
      </c>
      <c r="E650" s="50" t="s">
        <v>410</v>
      </c>
      <c r="F650" s="51">
        <v>44091</v>
      </c>
      <c r="G650" s="50" t="s">
        <v>278</v>
      </c>
      <c r="H650" s="52">
        <v>100</v>
      </c>
      <c r="I650" s="86" t="s">
        <v>675</v>
      </c>
      <c r="J650" s="50" t="s">
        <v>409</v>
      </c>
      <c r="K650" s="50" t="s">
        <v>410</v>
      </c>
      <c r="L650" s="50" t="s">
        <v>403</v>
      </c>
      <c r="M650" s="52">
        <v>164400</v>
      </c>
      <c r="N650" s="50" t="s">
        <v>404</v>
      </c>
      <c r="O650" s="50" t="s">
        <v>59</v>
      </c>
      <c r="P650" s="55">
        <v>-3331.03</v>
      </c>
      <c r="Q650" s="52">
        <v>9</v>
      </c>
      <c r="R650" s="50" t="s">
        <v>1533</v>
      </c>
      <c r="S650" s="52">
        <v>2020</v>
      </c>
      <c r="T650" s="50" t="s">
        <v>1534</v>
      </c>
      <c r="U650" s="50" t="s">
        <v>263</v>
      </c>
      <c r="V650" s="50" t="s">
        <v>337</v>
      </c>
      <c r="W650" s="50" t="s">
        <v>405</v>
      </c>
      <c r="X650" s="52">
        <v>1</v>
      </c>
      <c r="Y650" s="52">
        <v>135664</v>
      </c>
      <c r="Z650" s="50" t="s">
        <v>266</v>
      </c>
      <c r="AA650" s="52">
        <v>1</v>
      </c>
      <c r="AB650" s="52">
        <v>0</v>
      </c>
      <c r="AC650" s="51">
        <v>44091</v>
      </c>
      <c r="AD650" s="51">
        <v>44091</v>
      </c>
      <c r="AE650" s="50" t="s">
        <v>670</v>
      </c>
    </row>
    <row r="651" spans="1:31" ht="17.25" customHeight="1">
      <c r="A651" s="57" t="str">
        <f t="shared" si="21"/>
        <v>INSS FORNECEDOR</v>
      </c>
      <c r="B651" s="69" t="str">
        <f>VLOOKUP(A651,'De Para'!$C$3:$D$195,2,0)</f>
        <v>IMPOSTOS</v>
      </c>
      <c r="C651" s="83">
        <f t="shared" si="20"/>
        <v>9</v>
      </c>
      <c r="D651" s="50" t="s">
        <v>258</v>
      </c>
      <c r="E651" s="50" t="s">
        <v>410</v>
      </c>
      <c r="F651" s="51">
        <v>44091</v>
      </c>
      <c r="G651" s="50" t="s">
        <v>278</v>
      </c>
      <c r="H651" s="52">
        <v>100</v>
      </c>
      <c r="I651" s="86" t="s">
        <v>675</v>
      </c>
      <c r="J651" s="50" t="s">
        <v>409</v>
      </c>
      <c r="K651" s="50" t="s">
        <v>410</v>
      </c>
      <c r="L651" s="50" t="s">
        <v>403</v>
      </c>
      <c r="M651" s="52">
        <v>164401</v>
      </c>
      <c r="N651" s="50" t="s">
        <v>404</v>
      </c>
      <c r="O651" s="50" t="s">
        <v>59</v>
      </c>
      <c r="P651" s="55">
        <v>-17161.64</v>
      </c>
      <c r="Q651" s="52">
        <v>9</v>
      </c>
      <c r="R651" s="50" t="s">
        <v>1535</v>
      </c>
      <c r="S651" s="52">
        <v>2020</v>
      </c>
      <c r="T651" s="50" t="s">
        <v>1536</v>
      </c>
      <c r="U651" s="50" t="s">
        <v>263</v>
      </c>
      <c r="V651" s="50" t="s">
        <v>337</v>
      </c>
      <c r="W651" s="50" t="s">
        <v>405</v>
      </c>
      <c r="X651" s="52">
        <v>1</v>
      </c>
      <c r="Y651" s="52">
        <v>135665</v>
      </c>
      <c r="Z651" s="50" t="s">
        <v>266</v>
      </c>
      <c r="AA651" s="52">
        <v>1</v>
      </c>
      <c r="AB651" s="52">
        <v>0</v>
      </c>
      <c r="AC651" s="51">
        <v>44091</v>
      </c>
      <c r="AD651" s="51">
        <v>44091</v>
      </c>
      <c r="AE651" s="50" t="s">
        <v>670</v>
      </c>
    </row>
    <row r="652" spans="1:31" ht="17.25" customHeight="1">
      <c r="A652" s="57" t="str">
        <f t="shared" si="21"/>
        <v>INSS FORNECEDOR</v>
      </c>
      <c r="B652" s="69" t="str">
        <f>VLOOKUP(A652,'De Para'!$C$3:$D$195,2,0)</f>
        <v>IMPOSTOS</v>
      </c>
      <c r="C652" s="83">
        <f t="shared" si="20"/>
        <v>9</v>
      </c>
      <c r="D652" s="50" t="s">
        <v>258</v>
      </c>
      <c r="E652" s="50" t="s">
        <v>410</v>
      </c>
      <c r="F652" s="51">
        <v>44091</v>
      </c>
      <c r="G652" s="50" t="s">
        <v>278</v>
      </c>
      <c r="H652" s="52">
        <v>100</v>
      </c>
      <c r="I652" s="86" t="s">
        <v>675</v>
      </c>
      <c r="J652" s="50" t="s">
        <v>409</v>
      </c>
      <c r="K652" s="50" t="s">
        <v>410</v>
      </c>
      <c r="L652" s="50" t="s">
        <v>403</v>
      </c>
      <c r="M652" s="52">
        <v>164402</v>
      </c>
      <c r="N652" s="50" t="s">
        <v>404</v>
      </c>
      <c r="O652" s="50" t="s">
        <v>59</v>
      </c>
      <c r="P652" s="55">
        <v>-3592.22</v>
      </c>
      <c r="Q652" s="52">
        <v>9</v>
      </c>
      <c r="R652" s="50" t="s">
        <v>1537</v>
      </c>
      <c r="S652" s="52">
        <v>2020</v>
      </c>
      <c r="T652" s="50" t="s">
        <v>1538</v>
      </c>
      <c r="U652" s="50" t="s">
        <v>263</v>
      </c>
      <c r="V652" s="50" t="s">
        <v>337</v>
      </c>
      <c r="W652" s="50" t="s">
        <v>405</v>
      </c>
      <c r="X652" s="52">
        <v>1</v>
      </c>
      <c r="Y652" s="52">
        <v>135666</v>
      </c>
      <c r="Z652" s="50" t="s">
        <v>266</v>
      </c>
      <c r="AA652" s="52">
        <v>1</v>
      </c>
      <c r="AB652" s="52">
        <v>0</v>
      </c>
      <c r="AC652" s="51">
        <v>44091</v>
      </c>
      <c r="AD652" s="51">
        <v>44091</v>
      </c>
      <c r="AE652" s="50" t="s">
        <v>670</v>
      </c>
    </row>
    <row r="653" spans="1:31" ht="17.25" customHeight="1">
      <c r="A653" s="57" t="str">
        <f t="shared" si="21"/>
        <v>INSS FORNECEDOR</v>
      </c>
      <c r="B653" s="69" t="str">
        <f>VLOOKUP(A653,'De Para'!$C$3:$D$195,2,0)</f>
        <v>IMPOSTOS</v>
      </c>
      <c r="C653" s="83">
        <f t="shared" si="20"/>
        <v>9</v>
      </c>
      <c r="D653" s="50" t="s">
        <v>258</v>
      </c>
      <c r="E653" s="50" t="s">
        <v>410</v>
      </c>
      <c r="F653" s="51">
        <v>44091</v>
      </c>
      <c r="G653" s="50" t="s">
        <v>278</v>
      </c>
      <c r="H653" s="52">
        <v>100</v>
      </c>
      <c r="I653" s="86" t="s">
        <v>675</v>
      </c>
      <c r="J653" s="50" t="s">
        <v>409</v>
      </c>
      <c r="K653" s="50" t="s">
        <v>410</v>
      </c>
      <c r="L653" s="50" t="s">
        <v>403</v>
      </c>
      <c r="M653" s="52">
        <v>164403</v>
      </c>
      <c r="N653" s="50" t="s">
        <v>404</v>
      </c>
      <c r="O653" s="50" t="s">
        <v>59</v>
      </c>
      <c r="P653" s="55">
        <v>-11770</v>
      </c>
      <c r="Q653" s="52">
        <v>9</v>
      </c>
      <c r="R653" s="50" t="s">
        <v>1539</v>
      </c>
      <c r="S653" s="52">
        <v>2020</v>
      </c>
      <c r="T653" s="50" t="s">
        <v>1540</v>
      </c>
      <c r="U653" s="50" t="s">
        <v>263</v>
      </c>
      <c r="V653" s="50" t="s">
        <v>337</v>
      </c>
      <c r="W653" s="50" t="s">
        <v>405</v>
      </c>
      <c r="X653" s="52">
        <v>1</v>
      </c>
      <c r="Y653" s="52">
        <v>135669</v>
      </c>
      <c r="Z653" s="50" t="s">
        <v>266</v>
      </c>
      <c r="AA653" s="52">
        <v>1</v>
      </c>
      <c r="AB653" s="52">
        <v>0</v>
      </c>
      <c r="AC653" s="51">
        <v>44091</v>
      </c>
      <c r="AD653" s="51">
        <v>44091</v>
      </c>
      <c r="AE653" s="50" t="s">
        <v>670</v>
      </c>
    </row>
    <row r="654" spans="1:31" ht="17.25" customHeight="1">
      <c r="A654" s="57" t="str">
        <f t="shared" si="21"/>
        <v>INSS FORNECEDOR</v>
      </c>
      <c r="B654" s="69" t="str">
        <f>VLOOKUP(A654,'De Para'!$C$3:$D$195,2,0)</f>
        <v>IMPOSTOS</v>
      </c>
      <c r="C654" s="83">
        <f t="shared" si="20"/>
        <v>9</v>
      </c>
      <c r="D654" s="50" t="s">
        <v>258</v>
      </c>
      <c r="E654" s="50" t="s">
        <v>410</v>
      </c>
      <c r="F654" s="51">
        <v>44091</v>
      </c>
      <c r="G654" s="50" t="s">
        <v>278</v>
      </c>
      <c r="H654" s="52">
        <v>100</v>
      </c>
      <c r="I654" s="86" t="s">
        <v>675</v>
      </c>
      <c r="J654" s="50" t="s">
        <v>409</v>
      </c>
      <c r="K654" s="50" t="s">
        <v>410</v>
      </c>
      <c r="L654" s="50" t="s">
        <v>403</v>
      </c>
      <c r="M654" s="52">
        <v>164404</v>
      </c>
      <c r="N654" s="50" t="s">
        <v>404</v>
      </c>
      <c r="O654" s="50" t="s">
        <v>59</v>
      </c>
      <c r="P654" s="55">
        <v>-11770</v>
      </c>
      <c r="Q654" s="52">
        <v>9</v>
      </c>
      <c r="R654" s="50" t="s">
        <v>1541</v>
      </c>
      <c r="S654" s="52">
        <v>2020</v>
      </c>
      <c r="T654" s="50" t="s">
        <v>1542</v>
      </c>
      <c r="U654" s="50" t="s">
        <v>263</v>
      </c>
      <c r="V654" s="50" t="s">
        <v>337</v>
      </c>
      <c r="W654" s="50" t="s">
        <v>405</v>
      </c>
      <c r="X654" s="52">
        <v>1</v>
      </c>
      <c r="Y654" s="52">
        <v>135670</v>
      </c>
      <c r="Z654" s="50" t="s">
        <v>266</v>
      </c>
      <c r="AA654" s="52">
        <v>1</v>
      </c>
      <c r="AB654" s="52">
        <v>0</v>
      </c>
      <c r="AC654" s="51">
        <v>44091</v>
      </c>
      <c r="AD654" s="51">
        <v>44091</v>
      </c>
      <c r="AE654" s="50" t="s">
        <v>670</v>
      </c>
    </row>
    <row r="655" spans="1:31" ht="17.25" customHeight="1">
      <c r="A655" s="57" t="str">
        <f t="shared" si="21"/>
        <v>SERVIÇO DE AUDITORIA/CONSULTORIA</v>
      </c>
      <c r="B655" s="69" t="str">
        <f>VLOOKUP(A655,'De Para'!$C$3:$D$195,2,0)</f>
        <v>FORNECEDORES</v>
      </c>
      <c r="C655" s="83">
        <f t="shared" si="20"/>
        <v>9</v>
      </c>
      <c r="D655" s="50" t="s">
        <v>258</v>
      </c>
      <c r="E655" s="50" t="s">
        <v>410</v>
      </c>
      <c r="F655" s="51">
        <v>44091</v>
      </c>
      <c r="G655" s="50" t="s">
        <v>278</v>
      </c>
      <c r="H655" s="52">
        <v>100</v>
      </c>
      <c r="I655" s="86" t="s">
        <v>675</v>
      </c>
      <c r="J655" s="50" t="s">
        <v>409</v>
      </c>
      <c r="K655" s="50" t="s">
        <v>410</v>
      </c>
      <c r="L655" s="50" t="s">
        <v>436</v>
      </c>
      <c r="M655" s="52">
        <v>164405</v>
      </c>
      <c r="N655" s="50" t="s">
        <v>437</v>
      </c>
      <c r="O655" s="50" t="s">
        <v>468</v>
      </c>
      <c r="P655" s="55">
        <v>-7780.16</v>
      </c>
      <c r="Q655" s="52">
        <v>9</v>
      </c>
      <c r="R655" s="50" t="s">
        <v>1543</v>
      </c>
      <c r="S655" s="52">
        <v>2020</v>
      </c>
      <c r="T655" s="50" t="s">
        <v>1544</v>
      </c>
      <c r="U655" s="50" t="s">
        <v>263</v>
      </c>
      <c r="V655" s="50" t="s">
        <v>288</v>
      </c>
      <c r="W655" s="50" t="s">
        <v>325</v>
      </c>
      <c r="X655" s="52">
        <v>1</v>
      </c>
      <c r="Y655" s="52">
        <v>134945</v>
      </c>
      <c r="Z655" s="50" t="s">
        <v>266</v>
      </c>
      <c r="AA655" s="52">
        <v>1</v>
      </c>
      <c r="AB655" s="52">
        <v>0</v>
      </c>
      <c r="AC655" s="51">
        <v>44091</v>
      </c>
      <c r="AD655" s="51">
        <v>44091</v>
      </c>
      <c r="AE655" s="50" t="s">
        <v>670</v>
      </c>
    </row>
    <row r="656" spans="1:31" ht="17.25" customHeight="1">
      <c r="A656" s="57" t="str">
        <f t="shared" si="21"/>
        <v>TARIFAS BANCÁRIAS</v>
      </c>
      <c r="B656" s="69" t="str">
        <f>VLOOKUP(A656,'De Para'!$C$3:$D$195,2,0)</f>
        <v>PAGAMENTO DE IMPOSTOS E TAXAS</v>
      </c>
      <c r="C656" s="83">
        <f t="shared" si="20"/>
        <v>9</v>
      </c>
      <c r="D656" s="50" t="s">
        <v>258</v>
      </c>
      <c r="E656" s="50" t="s">
        <v>410</v>
      </c>
      <c r="F656" s="51">
        <v>44089</v>
      </c>
      <c r="G656" s="50" t="s">
        <v>378</v>
      </c>
      <c r="H656" s="52">
        <v>100</v>
      </c>
      <c r="I656" s="86" t="s">
        <v>675</v>
      </c>
      <c r="J656" s="50" t="s">
        <v>409</v>
      </c>
      <c r="K656" s="50" t="s">
        <v>410</v>
      </c>
      <c r="L656" s="50" t="s">
        <v>548</v>
      </c>
      <c r="M656" s="52">
        <v>164406</v>
      </c>
      <c r="N656" s="50" t="s">
        <v>549</v>
      </c>
      <c r="O656" s="50"/>
      <c r="P656" s="55">
        <v>-10.6</v>
      </c>
      <c r="Q656" s="52">
        <v>9</v>
      </c>
      <c r="R656" s="50" t="s">
        <v>275</v>
      </c>
      <c r="S656" s="52">
        <v>2020</v>
      </c>
      <c r="T656" s="50" t="s">
        <v>566</v>
      </c>
      <c r="U656" s="50" t="s">
        <v>263</v>
      </c>
      <c r="V656" s="50" t="s">
        <v>276</v>
      </c>
      <c r="W656" s="50" t="s">
        <v>429</v>
      </c>
      <c r="X656" s="52">
        <v>1</v>
      </c>
      <c r="Y656" s="52"/>
      <c r="Z656" s="50" t="s">
        <v>266</v>
      </c>
      <c r="AA656" s="52">
        <v>1</v>
      </c>
      <c r="AB656" s="52">
        <v>1</v>
      </c>
      <c r="AC656" s="51">
        <v>44089</v>
      </c>
      <c r="AD656" s="51">
        <v>44091</v>
      </c>
      <c r="AE656" s="50" t="s">
        <v>670</v>
      </c>
    </row>
    <row r="657" spans="1:31" ht="17.25" customHeight="1">
      <c r="A657" s="57" t="str">
        <f t="shared" si="21"/>
        <v>APLICAÇÃO / RESGATE DE APLICAÇÃO</v>
      </c>
      <c r="B657" s="69" t="str">
        <f>VLOOKUP(A657,'De Para'!$C$3:$D$195,2,0)</f>
        <v>RECEBÍVEIS NAO CORRENTES</v>
      </c>
      <c r="C657" s="83">
        <f t="shared" si="20"/>
        <v>9</v>
      </c>
      <c r="D657" s="50" t="s">
        <v>258</v>
      </c>
      <c r="E657" s="50" t="s">
        <v>410</v>
      </c>
      <c r="F657" s="51">
        <v>44089</v>
      </c>
      <c r="G657" s="50" t="s">
        <v>259</v>
      </c>
      <c r="H657" s="52">
        <v>100</v>
      </c>
      <c r="I657" s="86" t="s">
        <v>690</v>
      </c>
      <c r="J657" s="50" t="s">
        <v>409</v>
      </c>
      <c r="K657" s="50" t="s">
        <v>410</v>
      </c>
      <c r="L657" s="50" t="s">
        <v>260</v>
      </c>
      <c r="M657" s="52">
        <v>164407</v>
      </c>
      <c r="N657" s="50" t="s">
        <v>261</v>
      </c>
      <c r="O657" s="50"/>
      <c r="P657" s="55">
        <v>-99466.86</v>
      </c>
      <c r="Q657" s="52">
        <v>9</v>
      </c>
      <c r="R657" s="50" t="s">
        <v>262</v>
      </c>
      <c r="S657" s="52">
        <v>2020</v>
      </c>
      <c r="T657" s="50" t="s">
        <v>271</v>
      </c>
      <c r="U657" s="50" t="s">
        <v>263</v>
      </c>
      <c r="V657" s="50" t="s">
        <v>264</v>
      </c>
      <c r="W657" s="50" t="s">
        <v>265</v>
      </c>
      <c r="X657" s="52">
        <v>1</v>
      </c>
      <c r="Y657" s="52"/>
      <c r="Z657" s="50" t="s">
        <v>266</v>
      </c>
      <c r="AA657" s="52">
        <v>1</v>
      </c>
      <c r="AB657" s="52">
        <v>1</v>
      </c>
      <c r="AC657" s="51">
        <v>44089</v>
      </c>
      <c r="AD657" s="51">
        <v>44091</v>
      </c>
      <c r="AE657" s="50" t="s">
        <v>671</v>
      </c>
    </row>
    <row r="658" spans="1:31" ht="17.25" customHeight="1">
      <c r="A658" s="57" t="str">
        <f t="shared" si="21"/>
        <v>APLICAÇÃO / RESGATE DE APLICAÇÃO</v>
      </c>
      <c r="B658" s="69" t="str">
        <f>VLOOKUP(A658,'De Para'!$C$3:$D$195,2,0)</f>
        <v>RECEBÍVEIS NAO CORRENTES</v>
      </c>
      <c r="C658" s="83">
        <f t="shared" si="20"/>
        <v>9</v>
      </c>
      <c r="D658" s="50" t="s">
        <v>258</v>
      </c>
      <c r="E658" s="50" t="s">
        <v>410</v>
      </c>
      <c r="F658" s="51">
        <v>44089</v>
      </c>
      <c r="G658" s="50" t="s">
        <v>624</v>
      </c>
      <c r="H658" s="52">
        <v>100</v>
      </c>
      <c r="I658" s="86" t="s">
        <v>675</v>
      </c>
      <c r="J658" s="50" t="s">
        <v>409</v>
      </c>
      <c r="K658" s="50" t="s">
        <v>410</v>
      </c>
      <c r="L658" s="50" t="s">
        <v>260</v>
      </c>
      <c r="M658" s="52">
        <v>164408</v>
      </c>
      <c r="N658" s="50" t="s">
        <v>261</v>
      </c>
      <c r="O658" s="50"/>
      <c r="P658" s="55">
        <v>99466.86</v>
      </c>
      <c r="Q658" s="52">
        <v>9</v>
      </c>
      <c r="R658" s="50" t="s">
        <v>262</v>
      </c>
      <c r="S658" s="52">
        <v>2020</v>
      </c>
      <c r="T658" s="50" t="s">
        <v>271</v>
      </c>
      <c r="U658" s="50" t="s">
        <v>263</v>
      </c>
      <c r="V658" s="50" t="s">
        <v>264</v>
      </c>
      <c r="W658" s="50" t="s">
        <v>265</v>
      </c>
      <c r="X658" s="52">
        <v>1</v>
      </c>
      <c r="Y658" s="52"/>
      <c r="Z658" s="50" t="s">
        <v>266</v>
      </c>
      <c r="AA658" s="52">
        <v>1</v>
      </c>
      <c r="AB658" s="52">
        <v>0</v>
      </c>
      <c r="AC658" s="51">
        <v>44089</v>
      </c>
      <c r="AD658" s="51">
        <v>44091</v>
      </c>
      <c r="AE658" s="50" t="s">
        <v>670</v>
      </c>
    </row>
    <row r="659" spans="1:31" ht="17.25" customHeight="1">
      <c r="A659" s="57" t="str">
        <f t="shared" si="21"/>
        <v>RENDIMENTO SOBRE APLICAÇÃO FINANCEIRA</v>
      </c>
      <c r="B659" s="69" t="str">
        <f>VLOOKUP(A659,'De Para'!$C$3:$D$195,2,0)</f>
        <v>JUROS POR APLICAÇÕES</v>
      </c>
      <c r="C659" s="83">
        <f t="shared" si="20"/>
        <v>9</v>
      </c>
      <c r="D659" s="50" t="s">
        <v>258</v>
      </c>
      <c r="E659" s="50" t="s">
        <v>410</v>
      </c>
      <c r="F659" s="51">
        <v>44089</v>
      </c>
      <c r="G659" s="50" t="s">
        <v>621</v>
      </c>
      <c r="H659" s="52">
        <v>100</v>
      </c>
      <c r="I659" s="86" t="s">
        <v>675</v>
      </c>
      <c r="J659" s="50" t="s">
        <v>409</v>
      </c>
      <c r="K659" s="50" t="s">
        <v>410</v>
      </c>
      <c r="L659" s="50" t="s">
        <v>497</v>
      </c>
      <c r="M659" s="52">
        <v>164409</v>
      </c>
      <c r="N659" s="50" t="s">
        <v>498</v>
      </c>
      <c r="O659" s="50"/>
      <c r="P659" s="55">
        <v>40.85</v>
      </c>
      <c r="Q659" s="52">
        <v>9</v>
      </c>
      <c r="R659" s="50" t="s">
        <v>620</v>
      </c>
      <c r="S659" s="52">
        <v>2020</v>
      </c>
      <c r="T659" s="50" t="s">
        <v>623</v>
      </c>
      <c r="U659" s="50" t="s">
        <v>263</v>
      </c>
      <c r="V659" s="50" t="s">
        <v>276</v>
      </c>
      <c r="W659" s="50" t="s">
        <v>500</v>
      </c>
      <c r="X659" s="52">
        <v>1</v>
      </c>
      <c r="Y659" s="52"/>
      <c r="Z659" s="50" t="s">
        <v>266</v>
      </c>
      <c r="AA659" s="52">
        <v>1</v>
      </c>
      <c r="AB659" s="52">
        <v>1</v>
      </c>
      <c r="AC659" s="51">
        <v>44089</v>
      </c>
      <c r="AD659" s="51">
        <v>44091</v>
      </c>
      <c r="AE659" s="50" t="s">
        <v>670</v>
      </c>
    </row>
    <row r="660" spans="1:31" ht="17.25" customHeight="1">
      <c r="A660" s="57" t="str">
        <f t="shared" si="21"/>
        <v>TARIFAS BANCÁRIAS</v>
      </c>
      <c r="B660" s="69" t="str">
        <f>VLOOKUP(A660,'De Para'!$C$3:$D$195,2,0)</f>
        <v>PAGAMENTO DE IMPOSTOS E TAXAS</v>
      </c>
      <c r="C660" s="83">
        <f t="shared" si="20"/>
        <v>9</v>
      </c>
      <c r="D660" s="50" t="s">
        <v>258</v>
      </c>
      <c r="E660" s="50" t="s">
        <v>410</v>
      </c>
      <c r="F660" s="51">
        <v>44090</v>
      </c>
      <c r="G660" s="50" t="s">
        <v>378</v>
      </c>
      <c r="H660" s="52">
        <v>100</v>
      </c>
      <c r="I660" s="86" t="s">
        <v>675</v>
      </c>
      <c r="J660" s="50" t="s">
        <v>409</v>
      </c>
      <c r="K660" s="50" t="s">
        <v>410</v>
      </c>
      <c r="L660" s="50" t="s">
        <v>548</v>
      </c>
      <c r="M660" s="52">
        <v>164410</v>
      </c>
      <c r="N660" s="50" t="s">
        <v>549</v>
      </c>
      <c r="O660" s="50"/>
      <c r="P660" s="55">
        <v>-17.45</v>
      </c>
      <c r="Q660" s="52">
        <v>9</v>
      </c>
      <c r="R660" s="50" t="s">
        <v>275</v>
      </c>
      <c r="S660" s="52">
        <v>2020</v>
      </c>
      <c r="T660" s="50" t="s">
        <v>550</v>
      </c>
      <c r="U660" s="50" t="s">
        <v>263</v>
      </c>
      <c r="V660" s="50" t="s">
        <v>276</v>
      </c>
      <c r="W660" s="50" t="s">
        <v>429</v>
      </c>
      <c r="X660" s="52">
        <v>1</v>
      </c>
      <c r="Y660" s="52"/>
      <c r="Z660" s="50" t="s">
        <v>266</v>
      </c>
      <c r="AA660" s="52">
        <v>1</v>
      </c>
      <c r="AB660" s="52">
        <v>1</v>
      </c>
      <c r="AC660" s="51">
        <v>44090</v>
      </c>
      <c r="AD660" s="51">
        <v>44091</v>
      </c>
      <c r="AE660" s="50" t="s">
        <v>670</v>
      </c>
    </row>
    <row r="661" spans="1:31" ht="17.25" customHeight="1">
      <c r="A661" s="57" t="str">
        <f t="shared" si="21"/>
        <v>RENDIMENTO SOBRE APLICAÇÃO FINANCEIRA</v>
      </c>
      <c r="B661" s="69" t="str">
        <f>VLOOKUP(A661,'De Para'!$C$3:$D$195,2,0)</f>
        <v>JUROS POR APLICAÇÕES</v>
      </c>
      <c r="C661" s="83">
        <f t="shared" si="20"/>
        <v>9</v>
      </c>
      <c r="D661" s="50" t="s">
        <v>258</v>
      </c>
      <c r="E661" s="50" t="s">
        <v>410</v>
      </c>
      <c r="F661" s="51">
        <v>44090</v>
      </c>
      <c r="G661" s="50" t="s">
        <v>621</v>
      </c>
      <c r="H661" s="52">
        <v>100</v>
      </c>
      <c r="I661" s="86" t="s">
        <v>675</v>
      </c>
      <c r="J661" s="50" t="s">
        <v>409</v>
      </c>
      <c r="K661" s="50" t="s">
        <v>410</v>
      </c>
      <c r="L661" s="50" t="s">
        <v>497</v>
      </c>
      <c r="M661" s="52">
        <v>164411</v>
      </c>
      <c r="N661" s="50" t="s">
        <v>498</v>
      </c>
      <c r="O661" s="50"/>
      <c r="P661" s="55">
        <v>1.57</v>
      </c>
      <c r="Q661" s="52">
        <v>9</v>
      </c>
      <c r="R661" s="50" t="s">
        <v>620</v>
      </c>
      <c r="S661" s="52">
        <v>2020</v>
      </c>
      <c r="T661" s="50" t="s">
        <v>623</v>
      </c>
      <c r="U661" s="50" t="s">
        <v>263</v>
      </c>
      <c r="V661" s="50" t="s">
        <v>276</v>
      </c>
      <c r="W661" s="50" t="s">
        <v>500</v>
      </c>
      <c r="X661" s="52">
        <v>1</v>
      </c>
      <c r="Y661" s="52"/>
      <c r="Z661" s="50" t="s">
        <v>266</v>
      </c>
      <c r="AA661" s="52">
        <v>1</v>
      </c>
      <c r="AB661" s="52">
        <v>1</v>
      </c>
      <c r="AC661" s="51">
        <v>44090</v>
      </c>
      <c r="AD661" s="51">
        <v>44091</v>
      </c>
      <c r="AE661" s="50" t="s">
        <v>670</v>
      </c>
    </row>
    <row r="662" spans="1:31" ht="17.25" customHeight="1">
      <c r="A662" s="57" t="str">
        <f t="shared" si="21"/>
        <v>APLICAÇÃO / RESGATE DE APLICAÇÃO</v>
      </c>
      <c r="B662" s="69" t="str">
        <f>VLOOKUP(A662,'De Para'!$C$3:$D$195,2,0)</f>
        <v>RECEBÍVEIS NAO CORRENTES</v>
      </c>
      <c r="C662" s="83">
        <f t="shared" si="20"/>
        <v>9</v>
      </c>
      <c r="D662" s="50" t="s">
        <v>258</v>
      </c>
      <c r="E662" s="50" t="s">
        <v>410</v>
      </c>
      <c r="F662" s="51">
        <v>44090</v>
      </c>
      <c r="G662" s="50" t="s">
        <v>259</v>
      </c>
      <c r="H662" s="52">
        <v>100</v>
      </c>
      <c r="I662" s="86" t="s">
        <v>690</v>
      </c>
      <c r="J662" s="50" t="s">
        <v>409</v>
      </c>
      <c r="K662" s="50" t="s">
        <v>410</v>
      </c>
      <c r="L662" s="50" t="s">
        <v>260</v>
      </c>
      <c r="M662" s="52">
        <v>164412</v>
      </c>
      <c r="N662" s="50" t="s">
        <v>261</v>
      </c>
      <c r="O662" s="50"/>
      <c r="P662" s="55">
        <v>-3738.99</v>
      </c>
      <c r="Q662" s="52">
        <v>9</v>
      </c>
      <c r="R662" s="50" t="s">
        <v>262</v>
      </c>
      <c r="S662" s="52">
        <v>2020</v>
      </c>
      <c r="T662" s="50" t="s">
        <v>271</v>
      </c>
      <c r="U662" s="50" t="s">
        <v>263</v>
      </c>
      <c r="V662" s="50" t="s">
        <v>264</v>
      </c>
      <c r="W662" s="50" t="s">
        <v>265</v>
      </c>
      <c r="X662" s="52">
        <v>1</v>
      </c>
      <c r="Y662" s="52"/>
      <c r="Z662" s="50" t="s">
        <v>266</v>
      </c>
      <c r="AA662" s="52">
        <v>1</v>
      </c>
      <c r="AB662" s="52">
        <v>1</v>
      </c>
      <c r="AC662" s="51">
        <v>44090</v>
      </c>
      <c r="AD662" s="51">
        <v>44091</v>
      </c>
      <c r="AE662" s="50" t="s">
        <v>671</v>
      </c>
    </row>
    <row r="663" spans="1:31" ht="17.25" customHeight="1">
      <c r="A663" s="57" t="str">
        <f t="shared" si="21"/>
        <v>APLICAÇÃO / RESGATE DE APLICAÇÃO</v>
      </c>
      <c r="B663" s="69" t="str">
        <f>VLOOKUP(A663,'De Para'!$C$3:$D$195,2,0)</f>
        <v>RECEBÍVEIS NAO CORRENTES</v>
      </c>
      <c r="C663" s="83">
        <f t="shared" si="20"/>
        <v>9</v>
      </c>
      <c r="D663" s="50" t="s">
        <v>258</v>
      </c>
      <c r="E663" s="50" t="s">
        <v>410</v>
      </c>
      <c r="F663" s="51">
        <v>44090</v>
      </c>
      <c r="G663" s="50" t="s">
        <v>624</v>
      </c>
      <c r="H663" s="52">
        <v>100</v>
      </c>
      <c r="I663" s="86" t="s">
        <v>675</v>
      </c>
      <c r="J663" s="50" t="s">
        <v>409</v>
      </c>
      <c r="K663" s="50" t="s">
        <v>410</v>
      </c>
      <c r="L663" s="50" t="s">
        <v>260</v>
      </c>
      <c r="M663" s="52">
        <v>164413</v>
      </c>
      <c r="N663" s="50" t="s">
        <v>261</v>
      </c>
      <c r="O663" s="50"/>
      <c r="P663" s="55">
        <v>3738.99</v>
      </c>
      <c r="Q663" s="52">
        <v>9</v>
      </c>
      <c r="R663" s="50" t="s">
        <v>262</v>
      </c>
      <c r="S663" s="52">
        <v>2020</v>
      </c>
      <c r="T663" s="50" t="s">
        <v>271</v>
      </c>
      <c r="U663" s="50" t="s">
        <v>263</v>
      </c>
      <c r="V663" s="50" t="s">
        <v>264</v>
      </c>
      <c r="W663" s="50" t="s">
        <v>265</v>
      </c>
      <c r="X663" s="52">
        <v>1</v>
      </c>
      <c r="Y663" s="52"/>
      <c r="Z663" s="50" t="s">
        <v>266</v>
      </c>
      <c r="AA663" s="52">
        <v>1</v>
      </c>
      <c r="AB663" s="52">
        <v>0</v>
      </c>
      <c r="AC663" s="51">
        <v>44090</v>
      </c>
      <c r="AD663" s="51">
        <v>44091</v>
      </c>
      <c r="AE663" s="50" t="s">
        <v>670</v>
      </c>
    </row>
    <row r="664" spans="1:31" ht="17.25" customHeight="1">
      <c r="A664" s="57" t="str">
        <f t="shared" si="21"/>
        <v>TARIFAS BANCÁRIAS</v>
      </c>
      <c r="B664" s="69" t="str">
        <f>VLOOKUP(A664,'De Para'!$C$3:$D$195,2,0)</f>
        <v>PAGAMENTO DE IMPOSTOS E TAXAS</v>
      </c>
      <c r="C664" s="83">
        <f t="shared" si="20"/>
        <v>9</v>
      </c>
      <c r="D664" s="50" t="s">
        <v>258</v>
      </c>
      <c r="E664" s="50" t="s">
        <v>410</v>
      </c>
      <c r="F664" s="51">
        <v>44091</v>
      </c>
      <c r="G664" s="50" t="s">
        <v>378</v>
      </c>
      <c r="H664" s="52">
        <v>100</v>
      </c>
      <c r="I664" s="86" t="s">
        <v>675</v>
      </c>
      <c r="J664" s="50" t="s">
        <v>409</v>
      </c>
      <c r="K664" s="50" t="s">
        <v>410</v>
      </c>
      <c r="L664" s="50" t="s">
        <v>548</v>
      </c>
      <c r="M664" s="52">
        <v>165248</v>
      </c>
      <c r="N664" s="50" t="s">
        <v>549</v>
      </c>
      <c r="O664" s="50"/>
      <c r="P664" s="55">
        <v>-15.9</v>
      </c>
      <c r="Q664" s="52">
        <v>9</v>
      </c>
      <c r="R664" s="50" t="s">
        <v>275</v>
      </c>
      <c r="S664" s="52">
        <v>2020</v>
      </c>
      <c r="T664" s="50" t="s">
        <v>566</v>
      </c>
      <c r="U664" s="50" t="s">
        <v>263</v>
      </c>
      <c r="V664" s="50" t="s">
        <v>276</v>
      </c>
      <c r="W664" s="50" t="s">
        <v>429</v>
      </c>
      <c r="X664" s="52">
        <v>1</v>
      </c>
      <c r="Y664" s="52"/>
      <c r="Z664" s="50" t="s">
        <v>266</v>
      </c>
      <c r="AA664" s="52">
        <v>1</v>
      </c>
      <c r="AB664" s="52">
        <v>1</v>
      </c>
      <c r="AC664" s="51">
        <v>44091</v>
      </c>
      <c r="AD664" s="51">
        <v>44096</v>
      </c>
      <c r="AE664" s="50" t="s">
        <v>670</v>
      </c>
    </row>
    <row r="665" spans="1:31" ht="17.25" customHeight="1">
      <c r="A665" s="57" t="str">
        <f t="shared" si="21"/>
        <v>APLICAÇÃO / RESGATE DE APLICAÇÃO</v>
      </c>
      <c r="B665" s="69" t="str">
        <f>VLOOKUP(A665,'De Para'!$C$3:$D$195,2,0)</f>
        <v>RECEBÍVEIS NAO CORRENTES</v>
      </c>
      <c r="C665" s="83">
        <f t="shared" si="20"/>
        <v>9</v>
      </c>
      <c r="D665" s="50" t="s">
        <v>258</v>
      </c>
      <c r="E665" s="50" t="s">
        <v>410</v>
      </c>
      <c r="F665" s="51">
        <v>44091</v>
      </c>
      <c r="G665" s="50" t="s">
        <v>259</v>
      </c>
      <c r="H665" s="52">
        <v>100</v>
      </c>
      <c r="I665" s="86" t="s">
        <v>690</v>
      </c>
      <c r="J665" s="50" t="s">
        <v>409</v>
      </c>
      <c r="K665" s="50" t="s">
        <v>410</v>
      </c>
      <c r="L665" s="50" t="s">
        <v>260</v>
      </c>
      <c r="M665" s="52">
        <v>165250</v>
      </c>
      <c r="N665" s="50" t="s">
        <v>261</v>
      </c>
      <c r="O665" s="50"/>
      <c r="P665" s="55">
        <v>-264488.89</v>
      </c>
      <c r="Q665" s="52">
        <v>9</v>
      </c>
      <c r="R665" s="50" t="s">
        <v>262</v>
      </c>
      <c r="S665" s="52">
        <v>2020</v>
      </c>
      <c r="T665" s="50" t="s">
        <v>271</v>
      </c>
      <c r="U665" s="50" t="s">
        <v>263</v>
      </c>
      <c r="V665" s="50" t="s">
        <v>264</v>
      </c>
      <c r="W665" s="50" t="s">
        <v>265</v>
      </c>
      <c r="X665" s="52">
        <v>1</v>
      </c>
      <c r="Y665" s="52"/>
      <c r="Z665" s="50" t="s">
        <v>266</v>
      </c>
      <c r="AA665" s="52">
        <v>1</v>
      </c>
      <c r="AB665" s="52">
        <v>1</v>
      </c>
      <c r="AC665" s="51">
        <v>44091</v>
      </c>
      <c r="AD665" s="51">
        <v>44096</v>
      </c>
      <c r="AE665" s="50" t="s">
        <v>671</v>
      </c>
    </row>
    <row r="666" spans="1:31" ht="17.25" customHeight="1">
      <c r="A666" s="57" t="str">
        <f t="shared" si="21"/>
        <v>APLICAÇÃO / RESGATE DE APLICAÇÃO</v>
      </c>
      <c r="B666" s="69" t="str">
        <f>VLOOKUP(A666,'De Para'!$C$3:$D$195,2,0)</f>
        <v>RECEBÍVEIS NAO CORRENTES</v>
      </c>
      <c r="C666" s="83">
        <f t="shared" si="20"/>
        <v>9</v>
      </c>
      <c r="D666" s="50" t="s">
        <v>258</v>
      </c>
      <c r="E666" s="50" t="s">
        <v>410</v>
      </c>
      <c r="F666" s="51">
        <v>44091</v>
      </c>
      <c r="G666" s="50" t="s">
        <v>624</v>
      </c>
      <c r="H666" s="52">
        <v>100</v>
      </c>
      <c r="I666" s="86" t="s">
        <v>675</v>
      </c>
      <c r="J666" s="50" t="s">
        <v>409</v>
      </c>
      <c r="K666" s="50" t="s">
        <v>410</v>
      </c>
      <c r="L666" s="50" t="s">
        <v>260</v>
      </c>
      <c r="M666" s="52">
        <v>165251</v>
      </c>
      <c r="N666" s="50" t="s">
        <v>261</v>
      </c>
      <c r="O666" s="50"/>
      <c r="P666" s="55">
        <v>264488.89</v>
      </c>
      <c r="Q666" s="52">
        <v>9</v>
      </c>
      <c r="R666" s="50" t="s">
        <v>262</v>
      </c>
      <c r="S666" s="52">
        <v>2020</v>
      </c>
      <c r="T666" s="50" t="s">
        <v>271</v>
      </c>
      <c r="U666" s="50" t="s">
        <v>263</v>
      </c>
      <c r="V666" s="50" t="s">
        <v>264</v>
      </c>
      <c r="W666" s="50" t="s">
        <v>265</v>
      </c>
      <c r="X666" s="52">
        <v>1</v>
      </c>
      <c r="Y666" s="52"/>
      <c r="Z666" s="50" t="s">
        <v>266</v>
      </c>
      <c r="AA666" s="52">
        <v>1</v>
      </c>
      <c r="AB666" s="52">
        <v>0</v>
      </c>
      <c r="AC666" s="51">
        <v>44091</v>
      </c>
      <c r="AD666" s="51">
        <v>44096</v>
      </c>
      <c r="AE666" s="50" t="s">
        <v>670</v>
      </c>
    </row>
    <row r="667" spans="1:31" ht="17.25" customHeight="1">
      <c r="A667" s="57" t="str">
        <f t="shared" si="21"/>
        <v>RENDIMENTO SOBRE APLICAÇÃO FINANCEIRA</v>
      </c>
      <c r="B667" s="69" t="str">
        <f>VLOOKUP(A667,'De Para'!$C$3:$D$195,2,0)</f>
        <v>JUROS POR APLICAÇÕES</v>
      </c>
      <c r="C667" s="83">
        <f t="shared" si="20"/>
        <v>9</v>
      </c>
      <c r="D667" s="50" t="s">
        <v>258</v>
      </c>
      <c r="E667" s="50" t="s">
        <v>410</v>
      </c>
      <c r="F667" s="51">
        <v>44091</v>
      </c>
      <c r="G667" s="50" t="s">
        <v>621</v>
      </c>
      <c r="H667" s="52">
        <v>100</v>
      </c>
      <c r="I667" s="86" t="s">
        <v>675</v>
      </c>
      <c r="J667" s="50" t="s">
        <v>409</v>
      </c>
      <c r="K667" s="50" t="s">
        <v>410</v>
      </c>
      <c r="L667" s="50" t="s">
        <v>497</v>
      </c>
      <c r="M667" s="52">
        <v>165252</v>
      </c>
      <c r="N667" s="50" t="s">
        <v>498</v>
      </c>
      <c r="O667" s="53"/>
      <c r="P667" s="55">
        <v>113.15</v>
      </c>
      <c r="Q667" s="52">
        <v>9</v>
      </c>
      <c r="R667" s="50" t="s">
        <v>620</v>
      </c>
      <c r="S667" s="52">
        <v>2020</v>
      </c>
      <c r="T667" s="50" t="s">
        <v>623</v>
      </c>
      <c r="U667" s="50" t="s">
        <v>263</v>
      </c>
      <c r="V667" s="50" t="s">
        <v>276</v>
      </c>
      <c r="W667" s="50" t="s">
        <v>500</v>
      </c>
      <c r="X667" s="52">
        <v>1</v>
      </c>
      <c r="Y667" s="52"/>
      <c r="Z667" s="50" t="s">
        <v>266</v>
      </c>
      <c r="AA667" s="52">
        <v>1</v>
      </c>
      <c r="AB667" s="52">
        <v>1</v>
      </c>
      <c r="AC667" s="51">
        <v>44091</v>
      </c>
      <c r="AD667" s="51">
        <v>44096</v>
      </c>
      <c r="AE667" s="50" t="s">
        <v>670</v>
      </c>
    </row>
    <row r="668" spans="1:31" ht="17.25" customHeight="1">
      <c r="A668" s="57" t="str">
        <f t="shared" si="21"/>
        <v>RESCISÕES</v>
      </c>
      <c r="B668" s="69" t="str">
        <f>VLOOKUP(A668,'De Para'!$C$3:$D$195,2,0)</f>
        <v>FOLHA E ENCARGOS</v>
      </c>
      <c r="C668" s="83">
        <f t="shared" si="20"/>
        <v>9</v>
      </c>
      <c r="D668" s="50" t="s">
        <v>258</v>
      </c>
      <c r="E668" s="50" t="s">
        <v>410</v>
      </c>
      <c r="F668" s="51">
        <v>44092</v>
      </c>
      <c r="G668" s="50" t="s">
        <v>278</v>
      </c>
      <c r="H668" s="52">
        <v>100</v>
      </c>
      <c r="I668" s="86" t="s">
        <v>675</v>
      </c>
      <c r="J668" s="50" t="s">
        <v>409</v>
      </c>
      <c r="K668" s="50" t="s">
        <v>410</v>
      </c>
      <c r="L668" s="50" t="s">
        <v>368</v>
      </c>
      <c r="M668" s="52">
        <v>165253</v>
      </c>
      <c r="N668" s="50" t="s">
        <v>369</v>
      </c>
      <c r="O668" s="50" t="s">
        <v>369</v>
      </c>
      <c r="P668" s="55">
        <v>-402.59</v>
      </c>
      <c r="Q668" s="52">
        <v>9</v>
      </c>
      <c r="R668" s="50" t="s">
        <v>1545</v>
      </c>
      <c r="S668" s="52">
        <v>2020</v>
      </c>
      <c r="T668" s="50" t="s">
        <v>1546</v>
      </c>
      <c r="U668" s="50" t="s">
        <v>263</v>
      </c>
      <c r="V668" s="50" t="s">
        <v>282</v>
      </c>
      <c r="W668" s="50" t="s">
        <v>292</v>
      </c>
      <c r="X668" s="52">
        <v>1</v>
      </c>
      <c r="Y668" s="52">
        <v>135927</v>
      </c>
      <c r="Z668" s="50" t="s">
        <v>266</v>
      </c>
      <c r="AA668" s="52">
        <v>1</v>
      </c>
      <c r="AB668" s="52">
        <v>0</v>
      </c>
      <c r="AC668" s="51">
        <v>44092</v>
      </c>
      <c r="AD668" s="51">
        <v>44096</v>
      </c>
      <c r="AE668" s="50" t="s">
        <v>670</v>
      </c>
    </row>
    <row r="669" spans="1:31" ht="17.25" customHeight="1">
      <c r="A669" s="57" t="str">
        <f t="shared" si="21"/>
        <v>TARIFAS BANCÁRIAS</v>
      </c>
      <c r="B669" s="69" t="str">
        <f>VLOOKUP(A669,'De Para'!$C$3:$D$195,2,0)</f>
        <v>PAGAMENTO DE IMPOSTOS E TAXAS</v>
      </c>
      <c r="C669" s="83">
        <f t="shared" si="20"/>
        <v>9</v>
      </c>
      <c r="D669" s="50" t="s">
        <v>258</v>
      </c>
      <c r="E669" s="50" t="s">
        <v>410</v>
      </c>
      <c r="F669" s="51">
        <v>44092</v>
      </c>
      <c r="G669" s="50" t="s">
        <v>378</v>
      </c>
      <c r="H669" s="52">
        <v>100</v>
      </c>
      <c r="I669" s="50" t="s">
        <v>675</v>
      </c>
      <c r="J669" s="50" t="s">
        <v>409</v>
      </c>
      <c r="K669" s="50" t="s">
        <v>410</v>
      </c>
      <c r="L669" s="50" t="s">
        <v>548</v>
      </c>
      <c r="M669" s="52">
        <v>165254</v>
      </c>
      <c r="N669" s="50" t="s">
        <v>549</v>
      </c>
      <c r="O669" s="50"/>
      <c r="P669" s="55">
        <v>-4.05</v>
      </c>
      <c r="Q669" s="52">
        <v>9</v>
      </c>
      <c r="R669" s="50" t="s">
        <v>275</v>
      </c>
      <c r="S669" s="52">
        <v>2020</v>
      </c>
      <c r="T669" s="50" t="s">
        <v>566</v>
      </c>
      <c r="U669" s="50" t="s">
        <v>263</v>
      </c>
      <c r="V669" s="50" t="s">
        <v>276</v>
      </c>
      <c r="W669" s="50" t="s">
        <v>429</v>
      </c>
      <c r="X669" s="52">
        <v>1</v>
      </c>
      <c r="Y669" s="52"/>
      <c r="Z669" s="50" t="s">
        <v>266</v>
      </c>
      <c r="AA669" s="52">
        <v>1</v>
      </c>
      <c r="AB669" s="52">
        <v>1</v>
      </c>
      <c r="AC669" s="51">
        <v>44092</v>
      </c>
      <c r="AD669" s="51">
        <v>44096</v>
      </c>
      <c r="AE669" s="50" t="s">
        <v>670</v>
      </c>
    </row>
    <row r="670" spans="1:31" ht="17.25" customHeight="1">
      <c r="A670" s="57" t="str">
        <f t="shared" si="21"/>
        <v>APLICAÇÃO / RESGATE DE APLICAÇÃO</v>
      </c>
      <c r="B670" s="69" t="str">
        <f>VLOOKUP(A670,'De Para'!$C$3:$D$195,2,0)</f>
        <v>RECEBÍVEIS NAO CORRENTES</v>
      </c>
      <c r="C670" s="83">
        <f t="shared" si="20"/>
        <v>9</v>
      </c>
      <c r="D670" s="50" t="s">
        <v>258</v>
      </c>
      <c r="E670" s="50" t="s">
        <v>410</v>
      </c>
      <c r="F670" s="51">
        <v>44092</v>
      </c>
      <c r="G670" s="50" t="s">
        <v>259</v>
      </c>
      <c r="H670" s="52">
        <v>100</v>
      </c>
      <c r="I670" s="50" t="s">
        <v>690</v>
      </c>
      <c r="J670" s="50" t="s">
        <v>409</v>
      </c>
      <c r="K670" s="50" t="s">
        <v>410</v>
      </c>
      <c r="L670" s="50" t="s">
        <v>260</v>
      </c>
      <c r="M670" s="52">
        <v>165255</v>
      </c>
      <c r="N670" s="50" t="s">
        <v>261</v>
      </c>
      <c r="O670" s="53"/>
      <c r="P670" s="55">
        <v>-406.47</v>
      </c>
      <c r="Q670" s="52">
        <v>9</v>
      </c>
      <c r="R670" s="50" t="s">
        <v>262</v>
      </c>
      <c r="S670" s="52">
        <v>2020</v>
      </c>
      <c r="T670" s="50" t="s">
        <v>271</v>
      </c>
      <c r="U670" s="50" t="s">
        <v>263</v>
      </c>
      <c r="V670" s="50" t="s">
        <v>264</v>
      </c>
      <c r="W670" s="50" t="s">
        <v>265</v>
      </c>
      <c r="X670" s="52">
        <v>1</v>
      </c>
      <c r="Y670" s="52"/>
      <c r="Z670" s="50" t="s">
        <v>266</v>
      </c>
      <c r="AA670" s="52">
        <v>1</v>
      </c>
      <c r="AB670" s="52">
        <v>1</v>
      </c>
      <c r="AC670" s="51">
        <v>44092</v>
      </c>
      <c r="AD670" s="51">
        <v>44096</v>
      </c>
      <c r="AE670" s="50" t="s">
        <v>671</v>
      </c>
    </row>
    <row r="671" spans="1:31" ht="17.25" customHeight="1">
      <c r="A671" s="57" t="str">
        <f t="shared" si="21"/>
        <v>APLICAÇÃO / RESGATE DE APLICAÇÃO</v>
      </c>
      <c r="B671" s="69" t="str">
        <f>VLOOKUP(A671,'De Para'!$C$3:$D$195,2,0)</f>
        <v>RECEBÍVEIS NAO CORRENTES</v>
      </c>
      <c r="C671" s="83">
        <f t="shared" ref="C671:C734" si="22">MONTH(AC671)</f>
        <v>9</v>
      </c>
      <c r="D671" s="50" t="s">
        <v>258</v>
      </c>
      <c r="E671" s="50" t="s">
        <v>410</v>
      </c>
      <c r="F671" s="51">
        <v>44092</v>
      </c>
      <c r="G671" s="50" t="s">
        <v>624</v>
      </c>
      <c r="H671" s="52">
        <v>100</v>
      </c>
      <c r="I671" s="50" t="s">
        <v>675</v>
      </c>
      <c r="J671" s="50" t="s">
        <v>409</v>
      </c>
      <c r="K671" s="50" t="s">
        <v>410</v>
      </c>
      <c r="L671" s="50" t="s">
        <v>260</v>
      </c>
      <c r="M671" s="52">
        <v>165256</v>
      </c>
      <c r="N671" s="50" t="s">
        <v>261</v>
      </c>
      <c r="O671" s="50"/>
      <c r="P671" s="55">
        <v>406.47</v>
      </c>
      <c r="Q671" s="52">
        <v>9</v>
      </c>
      <c r="R671" s="50" t="s">
        <v>262</v>
      </c>
      <c r="S671" s="52">
        <v>2020</v>
      </c>
      <c r="T671" s="50" t="s">
        <v>271</v>
      </c>
      <c r="U671" s="50" t="s">
        <v>263</v>
      </c>
      <c r="V671" s="50" t="s">
        <v>264</v>
      </c>
      <c r="W671" s="50" t="s">
        <v>265</v>
      </c>
      <c r="X671" s="52">
        <v>1</v>
      </c>
      <c r="Y671" s="52"/>
      <c r="Z671" s="50" t="s">
        <v>266</v>
      </c>
      <c r="AA671" s="52">
        <v>1</v>
      </c>
      <c r="AB671" s="52">
        <v>0</v>
      </c>
      <c r="AC671" s="51">
        <v>44092</v>
      </c>
      <c r="AD671" s="51">
        <v>44096</v>
      </c>
      <c r="AE671" s="50" t="s">
        <v>670</v>
      </c>
    </row>
    <row r="672" spans="1:31" ht="17.25" customHeight="1">
      <c r="A672" s="57" t="str">
        <f t="shared" si="21"/>
        <v>RENDIMENTO SOBRE APLICAÇÃO FINANCEIRA</v>
      </c>
      <c r="B672" s="69" t="str">
        <f>VLOOKUP(A672,'De Para'!$C$3:$D$195,2,0)</f>
        <v>JUROS POR APLICAÇÕES</v>
      </c>
      <c r="C672" s="83">
        <f t="shared" si="22"/>
        <v>9</v>
      </c>
      <c r="D672" s="50" t="s">
        <v>258</v>
      </c>
      <c r="E672" s="50" t="s">
        <v>410</v>
      </c>
      <c r="F672" s="51">
        <v>44092</v>
      </c>
      <c r="G672" s="50" t="s">
        <v>621</v>
      </c>
      <c r="H672" s="52">
        <v>100</v>
      </c>
      <c r="I672" s="50" t="s">
        <v>675</v>
      </c>
      <c r="J672" s="50" t="s">
        <v>409</v>
      </c>
      <c r="K672" s="50" t="s">
        <v>410</v>
      </c>
      <c r="L672" s="50" t="s">
        <v>497</v>
      </c>
      <c r="M672" s="52">
        <v>165257</v>
      </c>
      <c r="N672" s="50" t="s">
        <v>498</v>
      </c>
      <c r="O672" s="50"/>
      <c r="P672" s="55">
        <v>0.17</v>
      </c>
      <c r="Q672" s="52">
        <v>9</v>
      </c>
      <c r="R672" s="50" t="s">
        <v>620</v>
      </c>
      <c r="S672" s="52">
        <v>2020</v>
      </c>
      <c r="T672" s="50" t="s">
        <v>623</v>
      </c>
      <c r="U672" s="50" t="s">
        <v>263</v>
      </c>
      <c r="V672" s="50" t="s">
        <v>276</v>
      </c>
      <c r="W672" s="50" t="s">
        <v>500</v>
      </c>
      <c r="X672" s="52">
        <v>1</v>
      </c>
      <c r="Y672" s="52"/>
      <c r="Z672" s="50" t="s">
        <v>266</v>
      </c>
      <c r="AA672" s="52">
        <v>1</v>
      </c>
      <c r="AB672" s="52">
        <v>1</v>
      </c>
      <c r="AC672" s="51">
        <v>44092</v>
      </c>
      <c r="AD672" s="51">
        <v>44096</v>
      </c>
      <c r="AE672" s="50" t="s">
        <v>670</v>
      </c>
    </row>
    <row r="673" spans="1:31" ht="17.25" customHeight="1">
      <c r="A673" s="57" t="str">
        <f t="shared" si="21"/>
        <v>GASES HOSPITALARES</v>
      </c>
      <c r="B673" s="69" t="str">
        <f>VLOOKUP(A673,'De Para'!$C$3:$D$195,2,0)</f>
        <v>FORNECEDORES</v>
      </c>
      <c r="C673" s="83">
        <f t="shared" si="22"/>
        <v>9</v>
      </c>
      <c r="D673" s="50" t="s">
        <v>258</v>
      </c>
      <c r="E673" s="50" t="s">
        <v>410</v>
      </c>
      <c r="F673" s="51">
        <v>44095</v>
      </c>
      <c r="G673" s="50" t="s">
        <v>278</v>
      </c>
      <c r="H673" s="52">
        <v>100</v>
      </c>
      <c r="I673" s="50" t="s">
        <v>675</v>
      </c>
      <c r="J673" s="50" t="s">
        <v>409</v>
      </c>
      <c r="K673" s="50" t="s">
        <v>410</v>
      </c>
      <c r="L673" s="50" t="s">
        <v>464</v>
      </c>
      <c r="M673" s="52">
        <v>165258</v>
      </c>
      <c r="N673" s="50" t="s">
        <v>465</v>
      </c>
      <c r="O673" s="50" t="s">
        <v>1062</v>
      </c>
      <c r="P673" s="55">
        <v>-360</v>
      </c>
      <c r="Q673" s="52">
        <v>9</v>
      </c>
      <c r="R673" s="50" t="s">
        <v>1547</v>
      </c>
      <c r="S673" s="52">
        <v>2020</v>
      </c>
      <c r="T673" s="50" t="s">
        <v>1548</v>
      </c>
      <c r="U673" s="50" t="s">
        <v>263</v>
      </c>
      <c r="V673" s="50" t="s">
        <v>303</v>
      </c>
      <c r="W673" s="50" t="s">
        <v>466</v>
      </c>
      <c r="X673" s="52">
        <v>1</v>
      </c>
      <c r="Y673" s="52">
        <v>132351</v>
      </c>
      <c r="Z673" s="50" t="s">
        <v>266</v>
      </c>
      <c r="AA673" s="52">
        <v>1</v>
      </c>
      <c r="AB673" s="52">
        <v>0</v>
      </c>
      <c r="AC673" s="51">
        <v>44095</v>
      </c>
      <c r="AD673" s="51">
        <v>44096</v>
      </c>
      <c r="AE673" s="50" t="s">
        <v>670</v>
      </c>
    </row>
    <row r="674" spans="1:31" ht="17.25" customHeight="1">
      <c r="A674" s="57" t="str">
        <f t="shared" si="21"/>
        <v>GASES HOSPITALARES</v>
      </c>
      <c r="B674" s="69" t="str">
        <f>VLOOKUP(A674,'De Para'!$C$3:$D$195,2,0)</f>
        <v>FORNECEDORES</v>
      </c>
      <c r="C674" s="83">
        <f t="shared" si="22"/>
        <v>9</v>
      </c>
      <c r="D674" s="50" t="s">
        <v>258</v>
      </c>
      <c r="E674" s="50" t="s">
        <v>410</v>
      </c>
      <c r="F674" s="51">
        <v>44095</v>
      </c>
      <c r="G674" s="50" t="s">
        <v>278</v>
      </c>
      <c r="H674" s="52">
        <v>100</v>
      </c>
      <c r="I674" s="50" t="s">
        <v>675</v>
      </c>
      <c r="J674" s="50" t="s">
        <v>409</v>
      </c>
      <c r="K674" s="50" t="s">
        <v>410</v>
      </c>
      <c r="L674" s="50" t="s">
        <v>464</v>
      </c>
      <c r="M674" s="52">
        <v>165259</v>
      </c>
      <c r="N674" s="50" t="s">
        <v>465</v>
      </c>
      <c r="O674" s="50" t="s">
        <v>1062</v>
      </c>
      <c r="P674" s="55">
        <v>-180</v>
      </c>
      <c r="Q674" s="52">
        <v>9</v>
      </c>
      <c r="R674" s="50" t="s">
        <v>1549</v>
      </c>
      <c r="S674" s="52">
        <v>2020</v>
      </c>
      <c r="T674" s="50" t="s">
        <v>1550</v>
      </c>
      <c r="U674" s="50" t="s">
        <v>263</v>
      </c>
      <c r="V674" s="50" t="s">
        <v>303</v>
      </c>
      <c r="W674" s="50" t="s">
        <v>466</v>
      </c>
      <c r="X674" s="52">
        <v>1</v>
      </c>
      <c r="Y674" s="52">
        <v>132354</v>
      </c>
      <c r="Z674" s="50" t="s">
        <v>266</v>
      </c>
      <c r="AA674" s="52">
        <v>1</v>
      </c>
      <c r="AB674" s="52">
        <v>0</v>
      </c>
      <c r="AC674" s="51">
        <v>44095</v>
      </c>
      <c r="AD674" s="51">
        <v>44096</v>
      </c>
      <c r="AE674" s="50" t="s">
        <v>670</v>
      </c>
    </row>
    <row r="675" spans="1:31" ht="17.25" customHeight="1">
      <c r="A675" s="57" t="str">
        <f t="shared" si="21"/>
        <v>MATERIAIS HOSPITALARES C/ RESTRICAO</v>
      </c>
      <c r="B675" s="69" t="str">
        <f>VLOOKUP(A675,'De Para'!$C$3:$D$195,2,0)</f>
        <v>FORNECEDORES</v>
      </c>
      <c r="C675" s="83">
        <f t="shared" si="22"/>
        <v>9</v>
      </c>
      <c r="D675" s="50" t="s">
        <v>258</v>
      </c>
      <c r="E675" s="50" t="s">
        <v>410</v>
      </c>
      <c r="F675" s="51">
        <v>44095</v>
      </c>
      <c r="G675" s="50" t="s">
        <v>278</v>
      </c>
      <c r="H675" s="52">
        <v>100</v>
      </c>
      <c r="I675" s="50" t="s">
        <v>675</v>
      </c>
      <c r="J675" s="50" t="s">
        <v>409</v>
      </c>
      <c r="K675" s="50" t="s">
        <v>410</v>
      </c>
      <c r="L675" s="50" t="s">
        <v>359</v>
      </c>
      <c r="M675" s="52">
        <v>165260</v>
      </c>
      <c r="N675" s="50" t="s">
        <v>360</v>
      </c>
      <c r="O675" s="50" t="s">
        <v>576</v>
      </c>
      <c r="P675" s="55">
        <v>-759.81</v>
      </c>
      <c r="Q675" s="52">
        <v>9</v>
      </c>
      <c r="R675" s="50" t="s">
        <v>1551</v>
      </c>
      <c r="S675" s="52">
        <v>2020</v>
      </c>
      <c r="T675" s="50" t="s">
        <v>1552</v>
      </c>
      <c r="U675" s="50" t="s">
        <v>263</v>
      </c>
      <c r="V675" s="50" t="s">
        <v>303</v>
      </c>
      <c r="W675" s="50" t="s">
        <v>344</v>
      </c>
      <c r="X675" s="52">
        <v>1</v>
      </c>
      <c r="Y675" s="52">
        <v>133089</v>
      </c>
      <c r="Z675" s="50" t="s">
        <v>266</v>
      </c>
      <c r="AA675" s="52">
        <v>1</v>
      </c>
      <c r="AB675" s="52">
        <v>0</v>
      </c>
      <c r="AC675" s="51">
        <v>44095</v>
      </c>
      <c r="AD675" s="51">
        <v>44096</v>
      </c>
      <c r="AE675" s="50" t="s">
        <v>670</v>
      </c>
    </row>
    <row r="676" spans="1:31" ht="17.25" customHeight="1">
      <c r="A676" s="57" t="str">
        <f t="shared" si="21"/>
        <v>MATERIAIS HOSPITALARES C/ RESTRICAO</v>
      </c>
      <c r="B676" s="69" t="str">
        <f>VLOOKUP(A676,'De Para'!$C$3:$D$195,2,0)</f>
        <v>FORNECEDORES</v>
      </c>
      <c r="C676" s="83">
        <f t="shared" si="22"/>
        <v>9</v>
      </c>
      <c r="D676" s="50" t="s">
        <v>258</v>
      </c>
      <c r="E676" s="50" t="s">
        <v>410</v>
      </c>
      <c r="F676" s="51">
        <v>44095</v>
      </c>
      <c r="G676" s="50" t="s">
        <v>278</v>
      </c>
      <c r="H676" s="52">
        <v>100</v>
      </c>
      <c r="I676" s="50" t="s">
        <v>675</v>
      </c>
      <c r="J676" s="50" t="s">
        <v>409</v>
      </c>
      <c r="K676" s="50" t="s">
        <v>410</v>
      </c>
      <c r="L676" s="50" t="s">
        <v>359</v>
      </c>
      <c r="M676" s="52">
        <v>165261</v>
      </c>
      <c r="N676" s="50" t="s">
        <v>360</v>
      </c>
      <c r="O676" s="50" t="s">
        <v>576</v>
      </c>
      <c r="P676" s="55">
        <v>-179.85</v>
      </c>
      <c r="Q676" s="52">
        <v>9</v>
      </c>
      <c r="R676" s="50" t="s">
        <v>1553</v>
      </c>
      <c r="S676" s="52">
        <v>2020</v>
      </c>
      <c r="T676" s="50" t="s">
        <v>1554</v>
      </c>
      <c r="U676" s="50" t="s">
        <v>263</v>
      </c>
      <c r="V676" s="50" t="s">
        <v>303</v>
      </c>
      <c r="W676" s="50" t="s">
        <v>344</v>
      </c>
      <c r="X676" s="52">
        <v>1</v>
      </c>
      <c r="Y676" s="52">
        <v>133093</v>
      </c>
      <c r="Z676" s="50" t="s">
        <v>266</v>
      </c>
      <c r="AA676" s="52">
        <v>1</v>
      </c>
      <c r="AB676" s="52">
        <v>0</v>
      </c>
      <c r="AC676" s="51">
        <v>44095</v>
      </c>
      <c r="AD676" s="51">
        <v>44096</v>
      </c>
      <c r="AE676" s="50" t="s">
        <v>670</v>
      </c>
    </row>
    <row r="677" spans="1:31" ht="17.25" customHeight="1">
      <c r="A677" s="57" t="str">
        <f t="shared" si="21"/>
        <v>GASES HOSPITALARES</v>
      </c>
      <c r="B677" s="69" t="str">
        <f>VLOOKUP(A677,'De Para'!$C$3:$D$195,2,0)</f>
        <v>FORNECEDORES</v>
      </c>
      <c r="C677" s="83">
        <f t="shared" si="22"/>
        <v>9</v>
      </c>
      <c r="D677" s="50" t="s">
        <v>258</v>
      </c>
      <c r="E677" s="50" t="s">
        <v>410</v>
      </c>
      <c r="F677" s="51">
        <v>44095</v>
      </c>
      <c r="G677" s="50" t="s">
        <v>278</v>
      </c>
      <c r="H677" s="52">
        <v>100</v>
      </c>
      <c r="I677" s="50" t="s">
        <v>675</v>
      </c>
      <c r="J677" s="50" t="s">
        <v>409</v>
      </c>
      <c r="K677" s="50" t="s">
        <v>410</v>
      </c>
      <c r="L677" s="50" t="s">
        <v>464</v>
      </c>
      <c r="M677" s="52">
        <v>165262</v>
      </c>
      <c r="N677" s="50" t="s">
        <v>465</v>
      </c>
      <c r="O677" s="50" t="s">
        <v>1062</v>
      </c>
      <c r="P677" s="55">
        <v>-240</v>
      </c>
      <c r="Q677" s="52">
        <v>9</v>
      </c>
      <c r="R677" s="50" t="s">
        <v>1555</v>
      </c>
      <c r="S677" s="52">
        <v>2020</v>
      </c>
      <c r="T677" s="50" t="s">
        <v>1556</v>
      </c>
      <c r="U677" s="50" t="s">
        <v>263</v>
      </c>
      <c r="V677" s="50" t="s">
        <v>303</v>
      </c>
      <c r="W677" s="50" t="s">
        <v>466</v>
      </c>
      <c r="X677" s="52">
        <v>1</v>
      </c>
      <c r="Y677" s="52">
        <v>133094</v>
      </c>
      <c r="Z677" s="50" t="s">
        <v>266</v>
      </c>
      <c r="AA677" s="52">
        <v>1</v>
      </c>
      <c r="AB677" s="52">
        <v>0</v>
      </c>
      <c r="AC677" s="51">
        <v>44095</v>
      </c>
      <c r="AD677" s="51">
        <v>44096</v>
      </c>
      <c r="AE677" s="50" t="s">
        <v>670</v>
      </c>
    </row>
    <row r="678" spans="1:31" ht="17.25" customHeight="1">
      <c r="A678" s="57" t="str">
        <f t="shared" si="21"/>
        <v>MATERIAIS HOSPITALARES C/ RESTRICAO</v>
      </c>
      <c r="B678" s="69" t="str">
        <f>VLOOKUP(A678,'De Para'!$C$3:$D$195,2,0)</f>
        <v>FORNECEDORES</v>
      </c>
      <c r="C678" s="83">
        <f t="shared" si="22"/>
        <v>9</v>
      </c>
      <c r="D678" s="50" t="s">
        <v>258</v>
      </c>
      <c r="E678" s="50" t="s">
        <v>410</v>
      </c>
      <c r="F678" s="51">
        <v>44095</v>
      </c>
      <c r="G678" s="50" t="s">
        <v>278</v>
      </c>
      <c r="H678" s="52">
        <v>100</v>
      </c>
      <c r="I678" s="50" t="s">
        <v>675</v>
      </c>
      <c r="J678" s="50" t="s">
        <v>409</v>
      </c>
      <c r="K678" s="50" t="s">
        <v>410</v>
      </c>
      <c r="L678" s="50" t="s">
        <v>359</v>
      </c>
      <c r="M678" s="52">
        <v>165263</v>
      </c>
      <c r="N678" s="50" t="s">
        <v>360</v>
      </c>
      <c r="O678" s="50" t="s">
        <v>543</v>
      </c>
      <c r="P678" s="55">
        <v>-1120</v>
      </c>
      <c r="Q678" s="52">
        <v>9</v>
      </c>
      <c r="R678" s="50" t="s">
        <v>1557</v>
      </c>
      <c r="S678" s="52">
        <v>2020</v>
      </c>
      <c r="T678" s="50" t="s">
        <v>1558</v>
      </c>
      <c r="U678" s="50" t="s">
        <v>263</v>
      </c>
      <c r="V678" s="50" t="s">
        <v>303</v>
      </c>
      <c r="W678" s="50" t="s">
        <v>344</v>
      </c>
      <c r="X678" s="52">
        <v>1</v>
      </c>
      <c r="Y678" s="52">
        <v>133095</v>
      </c>
      <c r="Z678" s="50" t="s">
        <v>266</v>
      </c>
      <c r="AA678" s="52">
        <v>1</v>
      </c>
      <c r="AB678" s="52">
        <v>0</v>
      </c>
      <c r="AC678" s="51">
        <v>44095</v>
      </c>
      <c r="AD678" s="51">
        <v>44096</v>
      </c>
      <c r="AE678" s="50" t="s">
        <v>670</v>
      </c>
    </row>
    <row r="679" spans="1:31" ht="17.25" customHeight="1">
      <c r="A679" s="57" t="str">
        <f t="shared" si="21"/>
        <v>DESPESAS C/ INFO E IMPRESSORAS</v>
      </c>
      <c r="B679" s="69" t="str">
        <f>VLOOKUP(A679,'De Para'!$C$3:$D$195,2,0)</f>
        <v>FORNECEDORES</v>
      </c>
      <c r="C679" s="83">
        <f t="shared" si="22"/>
        <v>9</v>
      </c>
      <c r="D679" s="50" t="s">
        <v>258</v>
      </c>
      <c r="E679" s="50" t="s">
        <v>410</v>
      </c>
      <c r="F679" s="51">
        <v>44095</v>
      </c>
      <c r="G679" s="50" t="s">
        <v>278</v>
      </c>
      <c r="H679" s="52">
        <v>100</v>
      </c>
      <c r="I679" s="50" t="s">
        <v>675</v>
      </c>
      <c r="J679" s="50" t="s">
        <v>409</v>
      </c>
      <c r="K679" s="50" t="s">
        <v>410</v>
      </c>
      <c r="L679" s="50" t="s">
        <v>642</v>
      </c>
      <c r="M679" s="52">
        <v>165264</v>
      </c>
      <c r="N679" s="50" t="s">
        <v>643</v>
      </c>
      <c r="O679" s="50" t="s">
        <v>1559</v>
      </c>
      <c r="P679" s="55">
        <v>-3115</v>
      </c>
      <c r="Q679" s="52">
        <v>9</v>
      </c>
      <c r="R679" s="50" t="s">
        <v>1560</v>
      </c>
      <c r="S679" s="52">
        <v>2020</v>
      </c>
      <c r="T679" s="50" t="s">
        <v>1561</v>
      </c>
      <c r="U679" s="50" t="s">
        <v>263</v>
      </c>
      <c r="V679" s="50" t="s">
        <v>355</v>
      </c>
      <c r="W679" s="50" t="s">
        <v>408</v>
      </c>
      <c r="X679" s="52">
        <v>1</v>
      </c>
      <c r="Y679" s="52">
        <v>134955</v>
      </c>
      <c r="Z679" s="50" t="s">
        <v>266</v>
      </c>
      <c r="AA679" s="52">
        <v>1</v>
      </c>
      <c r="AB679" s="52">
        <v>0</v>
      </c>
      <c r="AC679" s="51">
        <v>44095</v>
      </c>
      <c r="AD679" s="51">
        <v>44096</v>
      </c>
      <c r="AE679" s="50" t="s">
        <v>670</v>
      </c>
    </row>
    <row r="680" spans="1:31" ht="17.25" customHeight="1">
      <c r="A680" s="57" t="str">
        <f t="shared" si="21"/>
        <v>TARIFAS BANCÁRIAS</v>
      </c>
      <c r="B680" s="69" t="str">
        <f>VLOOKUP(A680,'De Para'!$C$3:$D$195,2,0)</f>
        <v>PAGAMENTO DE IMPOSTOS E TAXAS</v>
      </c>
      <c r="C680" s="83">
        <f t="shared" si="22"/>
        <v>9</v>
      </c>
      <c r="D680" s="50" t="s">
        <v>258</v>
      </c>
      <c r="E680" s="50" t="s">
        <v>410</v>
      </c>
      <c r="F680" s="51">
        <v>44095</v>
      </c>
      <c r="G680" s="50" t="s">
        <v>378</v>
      </c>
      <c r="H680" s="52">
        <v>100</v>
      </c>
      <c r="I680" s="50" t="s">
        <v>675</v>
      </c>
      <c r="J680" s="50" t="s">
        <v>409</v>
      </c>
      <c r="K680" s="50" t="s">
        <v>410</v>
      </c>
      <c r="L680" s="50" t="s">
        <v>548</v>
      </c>
      <c r="M680" s="52">
        <v>165278</v>
      </c>
      <c r="N680" s="50" t="s">
        <v>549</v>
      </c>
      <c r="O680" s="50"/>
      <c r="P680" s="55">
        <v>-15.9</v>
      </c>
      <c r="Q680" s="52">
        <v>9</v>
      </c>
      <c r="R680" s="50" t="s">
        <v>275</v>
      </c>
      <c r="S680" s="52">
        <v>2020</v>
      </c>
      <c r="T680" s="50" t="s">
        <v>566</v>
      </c>
      <c r="U680" s="50" t="s">
        <v>263</v>
      </c>
      <c r="V680" s="50" t="s">
        <v>276</v>
      </c>
      <c r="W680" s="50" t="s">
        <v>429</v>
      </c>
      <c r="X680" s="52">
        <v>1</v>
      </c>
      <c r="Y680" s="52"/>
      <c r="Z680" s="50" t="s">
        <v>266</v>
      </c>
      <c r="AA680" s="52">
        <v>1</v>
      </c>
      <c r="AB680" s="52">
        <v>1</v>
      </c>
      <c r="AC680" s="51">
        <v>44095</v>
      </c>
      <c r="AD680" s="51">
        <v>44096</v>
      </c>
      <c r="AE680" s="50" t="s">
        <v>670</v>
      </c>
    </row>
    <row r="681" spans="1:31" ht="17.25" customHeight="1">
      <c r="A681" s="57" t="str">
        <f t="shared" si="21"/>
        <v>APLICAÇÃO / RESGATE DE APLICAÇÃO</v>
      </c>
      <c r="B681" s="69" t="str">
        <f>VLOOKUP(A681,'De Para'!$C$3:$D$195,2,0)</f>
        <v>RECEBÍVEIS NAO CORRENTES</v>
      </c>
      <c r="C681" s="83">
        <f t="shared" si="22"/>
        <v>9</v>
      </c>
      <c r="D681" s="50" t="s">
        <v>258</v>
      </c>
      <c r="E681" s="50" t="s">
        <v>410</v>
      </c>
      <c r="F681" s="51">
        <v>44095</v>
      </c>
      <c r="G681" s="50" t="s">
        <v>259</v>
      </c>
      <c r="H681" s="52">
        <v>100</v>
      </c>
      <c r="I681" s="86" t="s">
        <v>690</v>
      </c>
      <c r="J681" s="50" t="s">
        <v>409</v>
      </c>
      <c r="K681" s="50" t="s">
        <v>410</v>
      </c>
      <c r="L681" s="50" t="s">
        <v>260</v>
      </c>
      <c r="M681" s="52">
        <v>165279</v>
      </c>
      <c r="N681" s="50" t="s">
        <v>261</v>
      </c>
      <c r="O681" s="53"/>
      <c r="P681" s="55">
        <v>-5967.9</v>
      </c>
      <c r="Q681" s="52">
        <v>9</v>
      </c>
      <c r="R681" s="50" t="s">
        <v>620</v>
      </c>
      <c r="S681" s="52">
        <v>2020</v>
      </c>
      <c r="T681" s="50" t="s">
        <v>271</v>
      </c>
      <c r="U681" s="50" t="s">
        <v>263</v>
      </c>
      <c r="V681" s="50" t="s">
        <v>264</v>
      </c>
      <c r="W681" s="50" t="s">
        <v>265</v>
      </c>
      <c r="X681" s="52">
        <v>1</v>
      </c>
      <c r="Y681" s="52"/>
      <c r="Z681" s="50" t="s">
        <v>266</v>
      </c>
      <c r="AA681" s="52">
        <v>1</v>
      </c>
      <c r="AB681" s="52">
        <v>1</v>
      </c>
      <c r="AC681" s="51">
        <v>44095</v>
      </c>
      <c r="AD681" s="51">
        <v>44096</v>
      </c>
      <c r="AE681" s="50" t="s">
        <v>671</v>
      </c>
    </row>
    <row r="682" spans="1:31" ht="17.25" customHeight="1">
      <c r="A682" s="57" t="str">
        <f t="shared" si="21"/>
        <v>APLICAÇÃO / RESGATE DE APLICAÇÃO</v>
      </c>
      <c r="B682" s="69" t="str">
        <f>VLOOKUP(A682,'De Para'!$C$3:$D$195,2,0)</f>
        <v>RECEBÍVEIS NAO CORRENTES</v>
      </c>
      <c r="C682" s="83">
        <f t="shared" si="22"/>
        <v>9</v>
      </c>
      <c r="D682" s="50" t="s">
        <v>258</v>
      </c>
      <c r="E682" s="50" t="s">
        <v>410</v>
      </c>
      <c r="F682" s="51">
        <v>44095</v>
      </c>
      <c r="G682" s="50" t="s">
        <v>624</v>
      </c>
      <c r="H682" s="52">
        <v>100</v>
      </c>
      <c r="I682" s="86" t="s">
        <v>675</v>
      </c>
      <c r="J682" s="50" t="s">
        <v>409</v>
      </c>
      <c r="K682" s="50" t="s">
        <v>410</v>
      </c>
      <c r="L682" s="50" t="s">
        <v>260</v>
      </c>
      <c r="M682" s="52">
        <v>165280</v>
      </c>
      <c r="N682" s="50" t="s">
        <v>261</v>
      </c>
      <c r="O682" s="53"/>
      <c r="P682" s="55">
        <v>5967.9</v>
      </c>
      <c r="Q682" s="52">
        <v>9</v>
      </c>
      <c r="R682" s="50" t="s">
        <v>620</v>
      </c>
      <c r="S682" s="52">
        <v>2020</v>
      </c>
      <c r="T682" s="50" t="s">
        <v>271</v>
      </c>
      <c r="U682" s="50" t="s">
        <v>263</v>
      </c>
      <c r="V682" s="50" t="s">
        <v>264</v>
      </c>
      <c r="W682" s="50" t="s">
        <v>265</v>
      </c>
      <c r="X682" s="52">
        <v>1</v>
      </c>
      <c r="Y682" s="52"/>
      <c r="Z682" s="50" t="s">
        <v>266</v>
      </c>
      <c r="AA682" s="52">
        <v>1</v>
      </c>
      <c r="AB682" s="52">
        <v>0</v>
      </c>
      <c r="AC682" s="51">
        <v>44095</v>
      </c>
      <c r="AD682" s="51">
        <v>44096</v>
      </c>
      <c r="AE682" s="50" t="s">
        <v>670</v>
      </c>
    </row>
    <row r="683" spans="1:31" ht="17.25" customHeight="1">
      <c r="A683" s="57" t="str">
        <f t="shared" si="21"/>
        <v>RENDIMENTO SOBRE APLICAÇÃO FINANCEIRA</v>
      </c>
      <c r="B683" s="69" t="str">
        <f>VLOOKUP(A683,'De Para'!$C$3:$D$195,2,0)</f>
        <v>JUROS POR APLICAÇÕES</v>
      </c>
      <c r="C683" s="83">
        <f t="shared" si="22"/>
        <v>9</v>
      </c>
      <c r="D683" s="50" t="s">
        <v>258</v>
      </c>
      <c r="E683" s="50" t="s">
        <v>410</v>
      </c>
      <c r="F683" s="51">
        <v>44095</v>
      </c>
      <c r="G683" s="50" t="s">
        <v>621</v>
      </c>
      <c r="H683" s="52">
        <v>100</v>
      </c>
      <c r="I683" s="86" t="s">
        <v>675</v>
      </c>
      <c r="J683" s="50" t="s">
        <v>409</v>
      </c>
      <c r="K683" s="50" t="s">
        <v>410</v>
      </c>
      <c r="L683" s="50" t="s">
        <v>497</v>
      </c>
      <c r="M683" s="52">
        <v>165285</v>
      </c>
      <c r="N683" s="50" t="s">
        <v>498</v>
      </c>
      <c r="O683" s="50"/>
      <c r="P683" s="55">
        <v>2.66</v>
      </c>
      <c r="Q683" s="52">
        <v>9</v>
      </c>
      <c r="R683" s="50" t="s">
        <v>620</v>
      </c>
      <c r="S683" s="52">
        <v>2020</v>
      </c>
      <c r="T683" s="50" t="s">
        <v>1562</v>
      </c>
      <c r="U683" s="50" t="s">
        <v>263</v>
      </c>
      <c r="V683" s="50" t="s">
        <v>276</v>
      </c>
      <c r="W683" s="50" t="s">
        <v>500</v>
      </c>
      <c r="X683" s="52">
        <v>1</v>
      </c>
      <c r="Y683" s="52"/>
      <c r="Z683" s="50" t="s">
        <v>266</v>
      </c>
      <c r="AA683" s="52">
        <v>1</v>
      </c>
      <c r="AB683" s="52">
        <v>1</v>
      </c>
      <c r="AC683" s="51">
        <v>44095</v>
      </c>
      <c r="AD683" s="51">
        <v>44096</v>
      </c>
      <c r="AE683" s="50" t="s">
        <v>670</v>
      </c>
    </row>
    <row r="684" spans="1:31" ht="17.25" customHeight="1">
      <c r="A684" s="57" t="str">
        <f t="shared" si="21"/>
        <v>COMBUSTÍVEIS E LUBRIFICANTES</v>
      </c>
      <c r="B684" s="69" t="str">
        <f>VLOOKUP(A684,'De Para'!$C$3:$D$195,2,0)</f>
        <v>FORNECEDORES</v>
      </c>
      <c r="C684" s="83">
        <f t="shared" si="22"/>
        <v>9</v>
      </c>
      <c r="D684" s="50" t="s">
        <v>258</v>
      </c>
      <c r="E684" s="50" t="s">
        <v>410</v>
      </c>
      <c r="F684" s="51">
        <v>44096</v>
      </c>
      <c r="G684" s="50" t="s">
        <v>278</v>
      </c>
      <c r="H684" s="52">
        <v>17.86</v>
      </c>
      <c r="I684" s="86" t="s">
        <v>675</v>
      </c>
      <c r="J684" s="50" t="s">
        <v>409</v>
      </c>
      <c r="K684" s="50" t="s">
        <v>410</v>
      </c>
      <c r="L684" s="50" t="s">
        <v>564</v>
      </c>
      <c r="M684" s="52">
        <v>165362</v>
      </c>
      <c r="N684" s="50" t="s">
        <v>565</v>
      </c>
      <c r="O684" s="50" t="s">
        <v>1044</v>
      </c>
      <c r="P684" s="55">
        <v>-100</v>
      </c>
      <c r="Q684" s="52">
        <v>9</v>
      </c>
      <c r="R684" s="50" t="s">
        <v>1563</v>
      </c>
      <c r="S684" s="52">
        <v>2020</v>
      </c>
      <c r="T684" s="50" t="s">
        <v>1564</v>
      </c>
      <c r="U684" s="50" t="s">
        <v>263</v>
      </c>
      <c r="V684" s="50" t="s">
        <v>355</v>
      </c>
      <c r="W684" s="50" t="s">
        <v>563</v>
      </c>
      <c r="X684" s="52">
        <v>1</v>
      </c>
      <c r="Y684" s="52">
        <v>136947</v>
      </c>
      <c r="Z684" s="50" t="s">
        <v>266</v>
      </c>
      <c r="AA684" s="52">
        <v>1</v>
      </c>
      <c r="AB684" s="52">
        <v>0</v>
      </c>
      <c r="AC684" s="51">
        <v>44096</v>
      </c>
      <c r="AD684" s="51">
        <v>44096</v>
      </c>
      <c r="AE684" s="50" t="s">
        <v>670</v>
      </c>
    </row>
    <row r="685" spans="1:31" ht="17.25" customHeight="1">
      <c r="A685" s="57" t="str">
        <f t="shared" si="21"/>
        <v>ESTACIONAMENTOS E PEDÁGIOS</v>
      </c>
      <c r="B685" s="69" t="str">
        <f>VLOOKUP(A685,'De Para'!$C$3:$D$195,2,0)</f>
        <v>FORNECEDORES</v>
      </c>
      <c r="C685" s="83">
        <f t="shared" si="22"/>
        <v>9</v>
      </c>
      <c r="D685" s="50" t="s">
        <v>258</v>
      </c>
      <c r="E685" s="50" t="s">
        <v>410</v>
      </c>
      <c r="F685" s="51">
        <v>44096</v>
      </c>
      <c r="G685" s="50" t="s">
        <v>278</v>
      </c>
      <c r="H685" s="52">
        <v>2.57</v>
      </c>
      <c r="I685" s="86" t="s">
        <v>675</v>
      </c>
      <c r="J685" s="50" t="s">
        <v>409</v>
      </c>
      <c r="K685" s="50" t="s">
        <v>410</v>
      </c>
      <c r="L685" s="50" t="s">
        <v>877</v>
      </c>
      <c r="M685" s="52">
        <v>165362</v>
      </c>
      <c r="N685" s="50" t="s">
        <v>878</v>
      </c>
      <c r="O685" s="50" t="s">
        <v>1044</v>
      </c>
      <c r="P685" s="55">
        <v>-14.4</v>
      </c>
      <c r="Q685" s="52">
        <v>9</v>
      </c>
      <c r="R685" s="50" t="s">
        <v>1563</v>
      </c>
      <c r="S685" s="52">
        <v>2020</v>
      </c>
      <c r="T685" s="50" t="s">
        <v>1564</v>
      </c>
      <c r="U685" s="50" t="s">
        <v>263</v>
      </c>
      <c r="V685" s="50" t="s">
        <v>355</v>
      </c>
      <c r="W685" s="50" t="s">
        <v>563</v>
      </c>
      <c r="X685" s="52">
        <v>1</v>
      </c>
      <c r="Y685" s="52">
        <v>136947</v>
      </c>
      <c r="Z685" s="50" t="s">
        <v>266</v>
      </c>
      <c r="AA685" s="52">
        <v>1</v>
      </c>
      <c r="AB685" s="52">
        <v>0</v>
      </c>
      <c r="AC685" s="51">
        <v>44096</v>
      </c>
      <c r="AD685" s="51">
        <v>44096</v>
      </c>
      <c r="AE685" s="50" t="s">
        <v>670</v>
      </c>
    </row>
    <row r="686" spans="1:31" ht="17.25" customHeight="1">
      <c r="A686" s="57" t="str">
        <f t="shared" si="21"/>
        <v>COPAS, LANCHES E REFEIÇÕES</v>
      </c>
      <c r="B686" s="69" t="str">
        <f>VLOOKUP(A686,'De Para'!$C$3:$D$195,2,0)</f>
        <v>FORNECEDORES</v>
      </c>
      <c r="C686" s="83">
        <f t="shared" si="22"/>
        <v>9</v>
      </c>
      <c r="D686" s="50" t="s">
        <v>258</v>
      </c>
      <c r="E686" s="50" t="s">
        <v>410</v>
      </c>
      <c r="F686" s="51">
        <v>44096</v>
      </c>
      <c r="G686" s="50" t="s">
        <v>278</v>
      </c>
      <c r="H686" s="52">
        <v>79.569999999999993</v>
      </c>
      <c r="I686" s="86" t="s">
        <v>675</v>
      </c>
      <c r="J686" s="50" t="s">
        <v>409</v>
      </c>
      <c r="K686" s="50" t="s">
        <v>410</v>
      </c>
      <c r="L686" s="50" t="s">
        <v>531</v>
      </c>
      <c r="M686" s="52">
        <v>165362</v>
      </c>
      <c r="N686" s="50" t="s">
        <v>532</v>
      </c>
      <c r="O686" s="50" t="s">
        <v>1044</v>
      </c>
      <c r="P686" s="55">
        <v>-445.38</v>
      </c>
      <c r="Q686" s="52">
        <v>9</v>
      </c>
      <c r="R686" s="50" t="s">
        <v>1563</v>
      </c>
      <c r="S686" s="52">
        <v>2020</v>
      </c>
      <c r="T686" s="50" t="s">
        <v>1564</v>
      </c>
      <c r="U686" s="50" t="s">
        <v>263</v>
      </c>
      <c r="V686" s="50" t="s">
        <v>355</v>
      </c>
      <c r="W686" s="50" t="s">
        <v>408</v>
      </c>
      <c r="X686" s="52">
        <v>1</v>
      </c>
      <c r="Y686" s="52">
        <v>136947</v>
      </c>
      <c r="Z686" s="50" t="s">
        <v>266</v>
      </c>
      <c r="AA686" s="52">
        <v>1</v>
      </c>
      <c r="AB686" s="52">
        <v>0</v>
      </c>
      <c r="AC686" s="51">
        <v>44096</v>
      </c>
      <c r="AD686" s="51">
        <v>44096</v>
      </c>
      <c r="AE686" s="50" t="s">
        <v>670</v>
      </c>
    </row>
    <row r="687" spans="1:31" ht="17.25" customHeight="1">
      <c r="A687" s="57" t="str">
        <f t="shared" si="21"/>
        <v>GASES HOSPITALARES</v>
      </c>
      <c r="B687" s="69" t="str">
        <f>VLOOKUP(A687,'De Para'!$C$3:$D$195,2,0)</f>
        <v>FORNECEDORES</v>
      </c>
      <c r="C687" s="83">
        <f t="shared" si="22"/>
        <v>9</v>
      </c>
      <c r="D687" s="50" t="s">
        <v>258</v>
      </c>
      <c r="E687" s="50" t="s">
        <v>410</v>
      </c>
      <c r="F687" s="51">
        <v>44098</v>
      </c>
      <c r="G687" s="50" t="s">
        <v>278</v>
      </c>
      <c r="H687" s="52">
        <v>100</v>
      </c>
      <c r="I687" s="86" t="s">
        <v>675</v>
      </c>
      <c r="J687" s="50" t="s">
        <v>409</v>
      </c>
      <c r="K687" s="50" t="s">
        <v>410</v>
      </c>
      <c r="L687" s="50" t="s">
        <v>464</v>
      </c>
      <c r="M687" s="52">
        <v>165705</v>
      </c>
      <c r="N687" s="50" t="s">
        <v>465</v>
      </c>
      <c r="O687" s="50" t="s">
        <v>1062</v>
      </c>
      <c r="P687" s="55">
        <v>-60</v>
      </c>
      <c r="Q687" s="52">
        <v>9</v>
      </c>
      <c r="R687" s="50" t="s">
        <v>1565</v>
      </c>
      <c r="S687" s="52">
        <v>2020</v>
      </c>
      <c r="T687" s="50" t="s">
        <v>1566</v>
      </c>
      <c r="U687" s="50" t="s">
        <v>263</v>
      </c>
      <c r="V687" s="50" t="s">
        <v>303</v>
      </c>
      <c r="W687" s="50" t="s">
        <v>466</v>
      </c>
      <c r="X687" s="52">
        <v>1</v>
      </c>
      <c r="Y687" s="52">
        <v>133096</v>
      </c>
      <c r="Z687" s="50" t="s">
        <v>266</v>
      </c>
      <c r="AA687" s="52">
        <v>1</v>
      </c>
      <c r="AB687" s="52">
        <v>0</v>
      </c>
      <c r="AC687" s="51">
        <v>44098</v>
      </c>
      <c r="AD687" s="51">
        <v>44098</v>
      </c>
      <c r="AE687" s="50" t="s">
        <v>670</v>
      </c>
    </row>
    <row r="688" spans="1:31" ht="17.25" customHeight="1">
      <c r="A688" s="57" t="str">
        <f t="shared" si="21"/>
        <v>GASES HOSPITALARES</v>
      </c>
      <c r="B688" s="69" t="str">
        <f>VLOOKUP(A688,'De Para'!$C$3:$D$195,2,0)</f>
        <v>FORNECEDORES</v>
      </c>
      <c r="C688" s="83">
        <f t="shared" si="22"/>
        <v>9</v>
      </c>
      <c r="D688" s="50" t="s">
        <v>258</v>
      </c>
      <c r="E688" s="50" t="s">
        <v>410</v>
      </c>
      <c r="F688" s="51">
        <v>44098</v>
      </c>
      <c r="G688" s="50" t="s">
        <v>278</v>
      </c>
      <c r="H688" s="52">
        <v>100</v>
      </c>
      <c r="I688" s="86" t="s">
        <v>675</v>
      </c>
      <c r="J688" s="50" t="s">
        <v>409</v>
      </c>
      <c r="K688" s="50" t="s">
        <v>410</v>
      </c>
      <c r="L688" s="50" t="s">
        <v>464</v>
      </c>
      <c r="M688" s="52">
        <v>165706</v>
      </c>
      <c r="N688" s="50" t="s">
        <v>465</v>
      </c>
      <c r="O688" s="50" t="s">
        <v>1062</v>
      </c>
      <c r="P688" s="55">
        <v>-480</v>
      </c>
      <c r="Q688" s="52">
        <v>9</v>
      </c>
      <c r="R688" s="50" t="s">
        <v>1567</v>
      </c>
      <c r="S688" s="52">
        <v>2020</v>
      </c>
      <c r="T688" s="50" t="s">
        <v>1568</v>
      </c>
      <c r="U688" s="50" t="s">
        <v>263</v>
      </c>
      <c r="V688" s="50" t="s">
        <v>303</v>
      </c>
      <c r="W688" s="50" t="s">
        <v>466</v>
      </c>
      <c r="X688" s="52">
        <v>1</v>
      </c>
      <c r="Y688" s="52">
        <v>133097</v>
      </c>
      <c r="Z688" s="50" t="s">
        <v>266</v>
      </c>
      <c r="AA688" s="52">
        <v>1</v>
      </c>
      <c r="AB688" s="52">
        <v>0</v>
      </c>
      <c r="AC688" s="51">
        <v>44098</v>
      </c>
      <c r="AD688" s="51">
        <v>44098</v>
      </c>
      <c r="AE688" s="50" t="s">
        <v>670</v>
      </c>
    </row>
    <row r="689" spans="1:31" ht="17.25" customHeight="1">
      <c r="A689" s="57" t="str">
        <f t="shared" si="21"/>
        <v>EST. MATERIAIS DE EXPEDIENTE C/ RESTRICAO</v>
      </c>
      <c r="B689" s="69" t="str">
        <f>VLOOKUP(A689,'De Para'!$C$3:$D$195,2,0)</f>
        <v>FORNECEDORES</v>
      </c>
      <c r="C689" s="83">
        <f t="shared" si="22"/>
        <v>9</v>
      </c>
      <c r="D689" s="50" t="s">
        <v>258</v>
      </c>
      <c r="E689" s="50" t="s">
        <v>410</v>
      </c>
      <c r="F689" s="51">
        <v>44098</v>
      </c>
      <c r="G689" s="50" t="s">
        <v>278</v>
      </c>
      <c r="H689" s="52">
        <v>100</v>
      </c>
      <c r="I689" s="86" t="s">
        <v>675</v>
      </c>
      <c r="J689" s="50" t="s">
        <v>409</v>
      </c>
      <c r="K689" s="50" t="s">
        <v>410</v>
      </c>
      <c r="L689" s="50" t="s">
        <v>470</v>
      </c>
      <c r="M689" s="52">
        <v>165707</v>
      </c>
      <c r="N689" s="50" t="s">
        <v>471</v>
      </c>
      <c r="O689" s="50" t="s">
        <v>542</v>
      </c>
      <c r="P689" s="55">
        <v>-779.3</v>
      </c>
      <c r="Q689" s="52">
        <v>9</v>
      </c>
      <c r="R689" s="50" t="s">
        <v>1569</v>
      </c>
      <c r="S689" s="52">
        <v>2020</v>
      </c>
      <c r="T689" s="50" t="s">
        <v>1570</v>
      </c>
      <c r="U689" s="50" t="s">
        <v>263</v>
      </c>
      <c r="V689" s="50" t="s">
        <v>303</v>
      </c>
      <c r="W689" s="50" t="s">
        <v>351</v>
      </c>
      <c r="X689" s="52">
        <v>1</v>
      </c>
      <c r="Y689" s="52">
        <v>133098</v>
      </c>
      <c r="Z689" s="50" t="s">
        <v>266</v>
      </c>
      <c r="AA689" s="52">
        <v>1</v>
      </c>
      <c r="AB689" s="52">
        <v>0</v>
      </c>
      <c r="AC689" s="51">
        <v>44098</v>
      </c>
      <c r="AD689" s="51">
        <v>44098</v>
      </c>
      <c r="AE689" s="50" t="s">
        <v>670</v>
      </c>
    </row>
    <row r="690" spans="1:31" ht="17.25" customHeight="1">
      <c r="A690" s="57" t="str">
        <f t="shared" si="21"/>
        <v>GASES HOSPITALARES</v>
      </c>
      <c r="B690" s="69" t="str">
        <f>VLOOKUP(A690,'De Para'!$C$3:$D$195,2,0)</f>
        <v>FORNECEDORES</v>
      </c>
      <c r="C690" s="83">
        <f t="shared" si="22"/>
        <v>9</v>
      </c>
      <c r="D690" s="50" t="s">
        <v>258</v>
      </c>
      <c r="E690" s="50" t="s">
        <v>410</v>
      </c>
      <c r="F690" s="51">
        <v>44098</v>
      </c>
      <c r="G690" s="50" t="s">
        <v>278</v>
      </c>
      <c r="H690" s="52">
        <v>100</v>
      </c>
      <c r="I690" s="86" t="s">
        <v>675</v>
      </c>
      <c r="J690" s="50" t="s">
        <v>409</v>
      </c>
      <c r="K690" s="50" t="s">
        <v>410</v>
      </c>
      <c r="L690" s="50" t="s">
        <v>464</v>
      </c>
      <c r="M690" s="52">
        <v>165708</v>
      </c>
      <c r="N690" s="50" t="s">
        <v>465</v>
      </c>
      <c r="O690" s="50" t="s">
        <v>1062</v>
      </c>
      <c r="P690" s="55">
        <v>-300</v>
      </c>
      <c r="Q690" s="52">
        <v>9</v>
      </c>
      <c r="R690" s="50" t="s">
        <v>1571</v>
      </c>
      <c r="S690" s="52">
        <v>2020</v>
      </c>
      <c r="T690" s="50" t="s">
        <v>1572</v>
      </c>
      <c r="U690" s="50" t="s">
        <v>263</v>
      </c>
      <c r="V690" s="50" t="s">
        <v>303</v>
      </c>
      <c r="W690" s="50" t="s">
        <v>466</v>
      </c>
      <c r="X690" s="52">
        <v>1</v>
      </c>
      <c r="Y690" s="52">
        <v>133099</v>
      </c>
      <c r="Z690" s="50" t="s">
        <v>266</v>
      </c>
      <c r="AA690" s="52">
        <v>1</v>
      </c>
      <c r="AB690" s="52">
        <v>0</v>
      </c>
      <c r="AC690" s="51">
        <v>44098</v>
      </c>
      <c r="AD690" s="51">
        <v>44098</v>
      </c>
      <c r="AE690" s="50" t="s">
        <v>670</v>
      </c>
    </row>
    <row r="691" spans="1:31" ht="17.25" customHeight="1">
      <c r="A691" s="57" t="str">
        <f t="shared" si="21"/>
        <v>EST. MATERIAIS DE EXPEDIENTE C/ RESTRICAO</v>
      </c>
      <c r="B691" s="69" t="str">
        <f>VLOOKUP(A691,'De Para'!$C$3:$D$195,2,0)</f>
        <v>FORNECEDORES</v>
      </c>
      <c r="C691" s="83">
        <f t="shared" si="22"/>
        <v>9</v>
      </c>
      <c r="D691" s="50" t="s">
        <v>258</v>
      </c>
      <c r="E691" s="50" t="s">
        <v>410</v>
      </c>
      <c r="F691" s="51">
        <v>44098</v>
      </c>
      <c r="G691" s="50" t="s">
        <v>278</v>
      </c>
      <c r="H691" s="52">
        <v>100</v>
      </c>
      <c r="I691" s="86" t="s">
        <v>675</v>
      </c>
      <c r="J691" s="50" t="s">
        <v>409</v>
      </c>
      <c r="K691" s="50" t="s">
        <v>410</v>
      </c>
      <c r="L691" s="50" t="s">
        <v>470</v>
      </c>
      <c r="M691" s="52">
        <v>165709</v>
      </c>
      <c r="N691" s="50" t="s">
        <v>471</v>
      </c>
      <c r="O691" s="50" t="s">
        <v>1573</v>
      </c>
      <c r="P691" s="55">
        <v>-1634.4</v>
      </c>
      <c r="Q691" s="52">
        <v>9</v>
      </c>
      <c r="R691" s="50" t="s">
        <v>508</v>
      </c>
      <c r="S691" s="52">
        <v>2020</v>
      </c>
      <c r="T691" s="50" t="s">
        <v>1574</v>
      </c>
      <c r="U691" s="50" t="s">
        <v>263</v>
      </c>
      <c r="V691" s="50" t="s">
        <v>303</v>
      </c>
      <c r="W691" s="50" t="s">
        <v>351</v>
      </c>
      <c r="X691" s="52">
        <v>1</v>
      </c>
      <c r="Y691" s="52">
        <v>134956</v>
      </c>
      <c r="Z691" s="50" t="s">
        <v>266</v>
      </c>
      <c r="AA691" s="52">
        <v>1</v>
      </c>
      <c r="AB691" s="52">
        <v>0</v>
      </c>
      <c r="AC691" s="51">
        <v>44098</v>
      </c>
      <c r="AD691" s="51">
        <v>44098</v>
      </c>
      <c r="AE691" s="50" t="s">
        <v>670</v>
      </c>
    </row>
    <row r="692" spans="1:31" ht="17.25" customHeight="1">
      <c r="A692" s="57" t="str">
        <f t="shared" si="21"/>
        <v>MÁQUINAS E EQUIPAMENTOS C/ RESTRIÇÃO</v>
      </c>
      <c r="B692" s="69" t="str">
        <f>VLOOKUP(A692,'De Para'!$C$3:$D$195,2,0)</f>
        <v>FORNECEDORES</v>
      </c>
      <c r="C692" s="83">
        <f t="shared" si="22"/>
        <v>9</v>
      </c>
      <c r="D692" s="50" t="s">
        <v>258</v>
      </c>
      <c r="E692" s="50" t="s">
        <v>410</v>
      </c>
      <c r="F692" s="51">
        <v>44098</v>
      </c>
      <c r="G692" s="50" t="s">
        <v>278</v>
      </c>
      <c r="H692" s="52">
        <v>100</v>
      </c>
      <c r="I692" s="86" t="s">
        <v>675</v>
      </c>
      <c r="J692" s="50" t="s">
        <v>409</v>
      </c>
      <c r="K692" s="50" t="s">
        <v>410</v>
      </c>
      <c r="L692" s="50" t="s">
        <v>381</v>
      </c>
      <c r="M692" s="52">
        <v>165710</v>
      </c>
      <c r="N692" s="50" t="s">
        <v>382</v>
      </c>
      <c r="O692" s="50" t="s">
        <v>1575</v>
      </c>
      <c r="P692" s="55">
        <v>-38163.18</v>
      </c>
      <c r="Q692" s="52">
        <v>9</v>
      </c>
      <c r="R692" s="50" t="s">
        <v>1576</v>
      </c>
      <c r="S692" s="52">
        <v>2020</v>
      </c>
      <c r="T692" s="50" t="s">
        <v>1577</v>
      </c>
      <c r="U692" s="50" t="s">
        <v>263</v>
      </c>
      <c r="V692" s="50" t="s">
        <v>383</v>
      </c>
      <c r="W692" s="50" t="s">
        <v>384</v>
      </c>
      <c r="X692" s="52">
        <v>1</v>
      </c>
      <c r="Y692" s="52">
        <v>136280</v>
      </c>
      <c r="Z692" s="50" t="s">
        <v>266</v>
      </c>
      <c r="AA692" s="52">
        <v>1</v>
      </c>
      <c r="AB692" s="52">
        <v>0</v>
      </c>
      <c r="AC692" s="51">
        <v>44098</v>
      </c>
      <c r="AD692" s="51">
        <v>44098</v>
      </c>
      <c r="AE692" s="50" t="s">
        <v>670</v>
      </c>
    </row>
    <row r="693" spans="1:31" ht="17.25" customHeight="1">
      <c r="A693" s="57" t="str">
        <f t="shared" si="21"/>
        <v>SERVIÇO DE MANUTENÇÃO PATRIMONIAL</v>
      </c>
      <c r="B693" s="69" t="str">
        <f>VLOOKUP(A693,'De Para'!$C$3:$D$195,2,0)</f>
        <v>FORNECEDORES</v>
      </c>
      <c r="C693" s="83">
        <f t="shared" si="22"/>
        <v>9</v>
      </c>
      <c r="D693" s="50" t="s">
        <v>258</v>
      </c>
      <c r="E693" s="50" t="s">
        <v>410</v>
      </c>
      <c r="F693" s="51">
        <v>44098</v>
      </c>
      <c r="G693" s="50" t="s">
        <v>278</v>
      </c>
      <c r="H693" s="52">
        <v>100</v>
      </c>
      <c r="I693" s="86" t="s">
        <v>675</v>
      </c>
      <c r="J693" s="50" t="s">
        <v>409</v>
      </c>
      <c r="K693" s="50" t="s">
        <v>410</v>
      </c>
      <c r="L693" s="50" t="s">
        <v>333</v>
      </c>
      <c r="M693" s="52">
        <v>165711</v>
      </c>
      <c r="N693" s="50" t="s">
        <v>334</v>
      </c>
      <c r="O693" s="50" t="s">
        <v>1578</v>
      </c>
      <c r="P693" s="55">
        <v>-650</v>
      </c>
      <c r="Q693" s="52">
        <v>9</v>
      </c>
      <c r="R693" s="50" t="s">
        <v>302</v>
      </c>
      <c r="S693" s="52">
        <v>2020</v>
      </c>
      <c r="T693" s="50" t="s">
        <v>1579</v>
      </c>
      <c r="U693" s="50" t="s">
        <v>263</v>
      </c>
      <c r="V693" s="50" t="s">
        <v>288</v>
      </c>
      <c r="W693" s="50" t="s">
        <v>289</v>
      </c>
      <c r="X693" s="52">
        <v>1</v>
      </c>
      <c r="Y693" s="52">
        <v>136305</v>
      </c>
      <c r="Z693" s="50" t="s">
        <v>266</v>
      </c>
      <c r="AA693" s="52">
        <v>1</v>
      </c>
      <c r="AB693" s="52">
        <v>0</v>
      </c>
      <c r="AC693" s="51">
        <v>44098</v>
      </c>
      <c r="AD693" s="51">
        <v>44098</v>
      </c>
      <c r="AE693" s="50" t="s">
        <v>670</v>
      </c>
    </row>
    <row r="694" spans="1:31" ht="17.25" customHeight="1">
      <c r="A694" s="57" t="str">
        <f t="shared" si="21"/>
        <v>SERVIÇO MANUTENÇÃO MÁQ E EQUI</v>
      </c>
      <c r="B694" s="69" t="str">
        <f>VLOOKUP(A694,'De Para'!$C$3:$D$195,2,0)</f>
        <v>FORNECEDORES</v>
      </c>
      <c r="C694" s="83">
        <f t="shared" si="22"/>
        <v>9</v>
      </c>
      <c r="D694" s="50" t="s">
        <v>258</v>
      </c>
      <c r="E694" s="50" t="s">
        <v>410</v>
      </c>
      <c r="F694" s="51">
        <v>44098</v>
      </c>
      <c r="G694" s="50" t="s">
        <v>278</v>
      </c>
      <c r="H694" s="52">
        <v>100</v>
      </c>
      <c r="I694" s="86" t="s">
        <v>675</v>
      </c>
      <c r="J694" s="50" t="s">
        <v>409</v>
      </c>
      <c r="K694" s="50" t="s">
        <v>410</v>
      </c>
      <c r="L694" s="50" t="s">
        <v>486</v>
      </c>
      <c r="M694" s="52">
        <v>165712</v>
      </c>
      <c r="N694" s="50" t="s">
        <v>487</v>
      </c>
      <c r="O694" s="50" t="s">
        <v>701</v>
      </c>
      <c r="P694" s="55">
        <v>-960</v>
      </c>
      <c r="Q694" s="52">
        <v>9</v>
      </c>
      <c r="R694" s="50" t="s">
        <v>1580</v>
      </c>
      <c r="S694" s="52">
        <v>2020</v>
      </c>
      <c r="T694" s="50" t="s">
        <v>1581</v>
      </c>
      <c r="U694" s="50" t="s">
        <v>263</v>
      </c>
      <c r="V694" s="50" t="s">
        <v>288</v>
      </c>
      <c r="W694" s="50" t="s">
        <v>289</v>
      </c>
      <c r="X694" s="52">
        <v>1</v>
      </c>
      <c r="Y694" s="52">
        <v>136980</v>
      </c>
      <c r="Z694" s="50" t="s">
        <v>266</v>
      </c>
      <c r="AA694" s="52">
        <v>1</v>
      </c>
      <c r="AB694" s="52">
        <v>0</v>
      </c>
      <c r="AC694" s="51">
        <v>44098</v>
      </c>
      <c r="AD694" s="51">
        <v>44098</v>
      </c>
      <c r="AE694" s="50" t="s">
        <v>670</v>
      </c>
    </row>
    <row r="695" spans="1:31" ht="17.25" customHeight="1">
      <c r="A695" s="57" t="str">
        <f t="shared" si="21"/>
        <v>EST. MATERIAIS DE MANUTENÇÃO C/ RESTRICAO</v>
      </c>
      <c r="B695" s="69" t="str">
        <f>VLOOKUP(A695,'De Para'!$C$3:$D$195,2,0)</f>
        <v>FORNECEDORES</v>
      </c>
      <c r="C695" s="83">
        <f t="shared" si="22"/>
        <v>9</v>
      </c>
      <c r="D695" s="50" t="s">
        <v>258</v>
      </c>
      <c r="E695" s="50" t="s">
        <v>410</v>
      </c>
      <c r="F695" s="51">
        <v>44098</v>
      </c>
      <c r="G695" s="50" t="s">
        <v>278</v>
      </c>
      <c r="H695" s="52">
        <v>100</v>
      </c>
      <c r="I695" s="86" t="s">
        <v>675</v>
      </c>
      <c r="J695" s="50" t="s">
        <v>409</v>
      </c>
      <c r="K695" s="50" t="s">
        <v>410</v>
      </c>
      <c r="L695" s="50" t="s">
        <v>462</v>
      </c>
      <c r="M695" s="52">
        <v>165713</v>
      </c>
      <c r="N695" s="50" t="s">
        <v>463</v>
      </c>
      <c r="O695" s="50" t="s">
        <v>1575</v>
      </c>
      <c r="P695" s="55">
        <v>-2722.26</v>
      </c>
      <c r="Q695" s="52">
        <v>9</v>
      </c>
      <c r="R695" s="50" t="s">
        <v>1582</v>
      </c>
      <c r="S695" s="52">
        <v>2020</v>
      </c>
      <c r="T695" s="50" t="s">
        <v>1583</v>
      </c>
      <c r="U695" s="50" t="s">
        <v>263</v>
      </c>
      <c r="V695" s="50" t="s">
        <v>303</v>
      </c>
      <c r="W695" s="50" t="s">
        <v>351</v>
      </c>
      <c r="X695" s="52">
        <v>1</v>
      </c>
      <c r="Y695" s="52">
        <v>137037</v>
      </c>
      <c r="Z695" s="50" t="s">
        <v>266</v>
      </c>
      <c r="AA695" s="52">
        <v>1</v>
      </c>
      <c r="AB695" s="52">
        <v>0</v>
      </c>
      <c r="AC695" s="51">
        <v>44098</v>
      </c>
      <c r="AD695" s="51">
        <v>44098</v>
      </c>
      <c r="AE695" s="50" t="s">
        <v>670</v>
      </c>
    </row>
    <row r="696" spans="1:31" ht="17.25" customHeight="1">
      <c r="A696" s="57" t="str">
        <f t="shared" si="21"/>
        <v>ALUGUEL DE MOVEIS</v>
      </c>
      <c r="B696" s="69" t="str">
        <f>VLOOKUP(A696,'De Para'!$C$3:$D$195,2,0)</f>
        <v>FORNECEDORES</v>
      </c>
      <c r="C696" s="83">
        <f t="shared" si="22"/>
        <v>9</v>
      </c>
      <c r="D696" s="50" t="s">
        <v>258</v>
      </c>
      <c r="E696" s="50" t="s">
        <v>410</v>
      </c>
      <c r="F696" s="51">
        <v>44098</v>
      </c>
      <c r="G696" s="50" t="s">
        <v>278</v>
      </c>
      <c r="H696" s="52">
        <v>100</v>
      </c>
      <c r="I696" s="86" t="s">
        <v>675</v>
      </c>
      <c r="J696" s="50" t="s">
        <v>409</v>
      </c>
      <c r="K696" s="50" t="s">
        <v>410</v>
      </c>
      <c r="L696" s="50" t="s">
        <v>930</v>
      </c>
      <c r="M696" s="52">
        <v>165714</v>
      </c>
      <c r="N696" s="50" t="s">
        <v>931</v>
      </c>
      <c r="O696" s="50" t="s">
        <v>691</v>
      </c>
      <c r="P696" s="55">
        <v>-3138</v>
      </c>
      <c r="Q696" s="52">
        <v>9</v>
      </c>
      <c r="R696" s="50" t="s">
        <v>1584</v>
      </c>
      <c r="S696" s="52">
        <v>2020</v>
      </c>
      <c r="T696" s="50" t="s">
        <v>1585</v>
      </c>
      <c r="U696" s="50" t="s">
        <v>263</v>
      </c>
      <c r="V696" s="50" t="s">
        <v>329</v>
      </c>
      <c r="W696" s="50" t="s">
        <v>330</v>
      </c>
      <c r="X696" s="52">
        <v>1</v>
      </c>
      <c r="Y696" s="52">
        <v>137044</v>
      </c>
      <c r="Z696" s="50" t="s">
        <v>266</v>
      </c>
      <c r="AA696" s="52">
        <v>1</v>
      </c>
      <c r="AB696" s="52">
        <v>0</v>
      </c>
      <c r="AC696" s="51">
        <v>44098</v>
      </c>
      <c r="AD696" s="51">
        <v>44098</v>
      </c>
      <c r="AE696" s="50" t="s">
        <v>670</v>
      </c>
    </row>
    <row r="697" spans="1:31" ht="17.25" customHeight="1">
      <c r="A697" s="57" t="str">
        <f t="shared" si="21"/>
        <v>ALUGUEL DE MOVEIS</v>
      </c>
      <c r="B697" s="69" t="str">
        <f>VLOOKUP(A697,'De Para'!$C$3:$D$195,2,0)</f>
        <v>FORNECEDORES</v>
      </c>
      <c r="C697" s="83">
        <f t="shared" si="22"/>
        <v>9</v>
      </c>
      <c r="D697" s="50" t="s">
        <v>258</v>
      </c>
      <c r="E697" s="50" t="s">
        <v>410</v>
      </c>
      <c r="F697" s="51">
        <v>44098</v>
      </c>
      <c r="G697" s="50" t="s">
        <v>278</v>
      </c>
      <c r="H697" s="52">
        <v>100</v>
      </c>
      <c r="I697" s="86" t="s">
        <v>675</v>
      </c>
      <c r="J697" s="50" t="s">
        <v>409</v>
      </c>
      <c r="K697" s="50" t="s">
        <v>410</v>
      </c>
      <c r="L697" s="50" t="s">
        <v>930</v>
      </c>
      <c r="M697" s="52">
        <v>165715</v>
      </c>
      <c r="N697" s="50" t="s">
        <v>931</v>
      </c>
      <c r="O697" s="50" t="s">
        <v>691</v>
      </c>
      <c r="P697" s="55">
        <v>-30110.799999999999</v>
      </c>
      <c r="Q697" s="52">
        <v>9</v>
      </c>
      <c r="R697" s="50" t="s">
        <v>1586</v>
      </c>
      <c r="S697" s="52">
        <v>2020</v>
      </c>
      <c r="T697" s="50" t="s">
        <v>1587</v>
      </c>
      <c r="U697" s="50" t="s">
        <v>263</v>
      </c>
      <c r="V697" s="50" t="s">
        <v>329</v>
      </c>
      <c r="W697" s="50" t="s">
        <v>330</v>
      </c>
      <c r="X697" s="52">
        <v>1</v>
      </c>
      <c r="Y697" s="52">
        <v>137045</v>
      </c>
      <c r="Z697" s="50" t="s">
        <v>266</v>
      </c>
      <c r="AA697" s="52">
        <v>1</v>
      </c>
      <c r="AB697" s="52">
        <v>0</v>
      </c>
      <c r="AC697" s="51">
        <v>44098</v>
      </c>
      <c r="AD697" s="51">
        <v>44098</v>
      </c>
      <c r="AE697" s="50" t="s">
        <v>670</v>
      </c>
    </row>
    <row r="698" spans="1:31" ht="17.25" customHeight="1">
      <c r="A698" s="57" t="str">
        <f t="shared" si="21"/>
        <v>ALUGUEL DE MOVEIS</v>
      </c>
      <c r="B698" s="69" t="str">
        <f>VLOOKUP(A698,'De Para'!$C$3:$D$195,2,0)</f>
        <v>FORNECEDORES</v>
      </c>
      <c r="C698" s="83">
        <f t="shared" si="22"/>
        <v>9</v>
      </c>
      <c r="D698" s="50" t="s">
        <v>258</v>
      </c>
      <c r="E698" s="50" t="s">
        <v>410</v>
      </c>
      <c r="F698" s="51">
        <v>44098</v>
      </c>
      <c r="G698" s="50" t="s">
        <v>278</v>
      </c>
      <c r="H698" s="52">
        <v>100</v>
      </c>
      <c r="I698" s="86" t="s">
        <v>675</v>
      </c>
      <c r="J698" s="50" t="s">
        <v>409</v>
      </c>
      <c r="K698" s="50" t="s">
        <v>410</v>
      </c>
      <c r="L698" s="50" t="s">
        <v>930</v>
      </c>
      <c r="M698" s="52">
        <v>165716</v>
      </c>
      <c r="N698" s="50" t="s">
        <v>931</v>
      </c>
      <c r="O698" s="50" t="s">
        <v>691</v>
      </c>
      <c r="P698" s="55">
        <v>-30110.799999999999</v>
      </c>
      <c r="Q698" s="52">
        <v>9</v>
      </c>
      <c r="R698" s="50" t="s">
        <v>1588</v>
      </c>
      <c r="S698" s="52">
        <v>2020</v>
      </c>
      <c r="T698" s="50" t="s">
        <v>1589</v>
      </c>
      <c r="U698" s="50" t="s">
        <v>263</v>
      </c>
      <c r="V698" s="50" t="s">
        <v>329</v>
      </c>
      <c r="W698" s="50" t="s">
        <v>330</v>
      </c>
      <c r="X698" s="52">
        <v>1</v>
      </c>
      <c r="Y698" s="52">
        <v>137056</v>
      </c>
      <c r="Z698" s="50" t="s">
        <v>266</v>
      </c>
      <c r="AA698" s="52">
        <v>1</v>
      </c>
      <c r="AB698" s="52">
        <v>0</v>
      </c>
      <c r="AC698" s="51">
        <v>44098</v>
      </c>
      <c r="AD698" s="51">
        <v>44098</v>
      </c>
      <c r="AE698" s="50" t="s">
        <v>670</v>
      </c>
    </row>
    <row r="699" spans="1:31" ht="17.25" customHeight="1">
      <c r="A699" s="57" t="str">
        <f t="shared" si="21"/>
        <v>ALUGUEL DE MOVEIS</v>
      </c>
      <c r="B699" s="69" t="str">
        <f>VLOOKUP(A699,'De Para'!$C$3:$D$195,2,0)</f>
        <v>FORNECEDORES</v>
      </c>
      <c r="C699" s="83">
        <f t="shared" si="22"/>
        <v>9</v>
      </c>
      <c r="D699" s="50" t="s">
        <v>258</v>
      </c>
      <c r="E699" s="50" t="s">
        <v>410</v>
      </c>
      <c r="F699" s="51">
        <v>44098</v>
      </c>
      <c r="G699" s="50" t="s">
        <v>278</v>
      </c>
      <c r="H699" s="52">
        <v>100</v>
      </c>
      <c r="I699" s="86" t="s">
        <v>675</v>
      </c>
      <c r="J699" s="50" t="s">
        <v>409</v>
      </c>
      <c r="K699" s="50" t="s">
        <v>410</v>
      </c>
      <c r="L699" s="50" t="s">
        <v>930</v>
      </c>
      <c r="M699" s="52">
        <v>165717</v>
      </c>
      <c r="N699" s="50" t="s">
        <v>931</v>
      </c>
      <c r="O699" s="50" t="s">
        <v>691</v>
      </c>
      <c r="P699" s="55">
        <v>-3138</v>
      </c>
      <c r="Q699" s="52">
        <v>9</v>
      </c>
      <c r="R699" s="50" t="s">
        <v>1590</v>
      </c>
      <c r="S699" s="52">
        <v>2020</v>
      </c>
      <c r="T699" s="50" t="s">
        <v>1591</v>
      </c>
      <c r="U699" s="50" t="s">
        <v>263</v>
      </c>
      <c r="V699" s="50" t="s">
        <v>329</v>
      </c>
      <c r="W699" s="50" t="s">
        <v>330</v>
      </c>
      <c r="X699" s="52">
        <v>1</v>
      </c>
      <c r="Y699" s="52">
        <v>137196</v>
      </c>
      <c r="Z699" s="50" t="s">
        <v>266</v>
      </c>
      <c r="AA699" s="52">
        <v>1</v>
      </c>
      <c r="AB699" s="52">
        <v>0</v>
      </c>
      <c r="AC699" s="51">
        <v>44098</v>
      </c>
      <c r="AD699" s="51">
        <v>44098</v>
      </c>
      <c r="AE699" s="50" t="s">
        <v>670</v>
      </c>
    </row>
    <row r="700" spans="1:31" ht="17.25" customHeight="1">
      <c r="A700" s="57" t="str">
        <f t="shared" si="21"/>
        <v>ALUGUEL DE MOVEIS</v>
      </c>
      <c r="B700" s="69" t="str">
        <f>VLOOKUP(A700,'De Para'!$C$3:$D$195,2,0)</f>
        <v>FORNECEDORES</v>
      </c>
      <c r="C700" s="83">
        <f t="shared" si="22"/>
        <v>9</v>
      </c>
      <c r="D700" s="50" t="s">
        <v>258</v>
      </c>
      <c r="E700" s="50" t="s">
        <v>410</v>
      </c>
      <c r="F700" s="51">
        <v>44098</v>
      </c>
      <c r="G700" s="50" t="s">
        <v>278</v>
      </c>
      <c r="H700" s="52">
        <v>100</v>
      </c>
      <c r="I700" s="86" t="s">
        <v>675</v>
      </c>
      <c r="J700" s="50" t="s">
        <v>409</v>
      </c>
      <c r="K700" s="50" t="s">
        <v>410</v>
      </c>
      <c r="L700" s="50" t="s">
        <v>930</v>
      </c>
      <c r="M700" s="52">
        <v>165718</v>
      </c>
      <c r="N700" s="50" t="s">
        <v>931</v>
      </c>
      <c r="O700" s="50" t="s">
        <v>691</v>
      </c>
      <c r="P700" s="55">
        <v>-30110.799999999999</v>
      </c>
      <c r="Q700" s="52">
        <v>9</v>
      </c>
      <c r="R700" s="50" t="s">
        <v>1592</v>
      </c>
      <c r="S700" s="52">
        <v>2020</v>
      </c>
      <c r="T700" s="50" t="s">
        <v>1593</v>
      </c>
      <c r="U700" s="50" t="s">
        <v>263</v>
      </c>
      <c r="V700" s="50" t="s">
        <v>329</v>
      </c>
      <c r="W700" s="50" t="s">
        <v>330</v>
      </c>
      <c r="X700" s="52">
        <v>1</v>
      </c>
      <c r="Y700" s="52">
        <v>137218</v>
      </c>
      <c r="Z700" s="50" t="s">
        <v>266</v>
      </c>
      <c r="AA700" s="52">
        <v>1</v>
      </c>
      <c r="AB700" s="52">
        <v>0</v>
      </c>
      <c r="AC700" s="51">
        <v>44098</v>
      </c>
      <c r="AD700" s="51">
        <v>44098</v>
      </c>
      <c r="AE700" s="50" t="s">
        <v>670</v>
      </c>
    </row>
    <row r="701" spans="1:31" ht="17.25" customHeight="1">
      <c r="A701" s="57" t="str">
        <f t="shared" si="21"/>
        <v>ALUGUEL DE MOVEIS</v>
      </c>
      <c r="B701" s="69" t="str">
        <f>VLOOKUP(A701,'De Para'!$C$3:$D$195,2,0)</f>
        <v>FORNECEDORES</v>
      </c>
      <c r="C701" s="83">
        <f t="shared" si="22"/>
        <v>9</v>
      </c>
      <c r="D701" s="50" t="s">
        <v>258</v>
      </c>
      <c r="E701" s="50" t="s">
        <v>410</v>
      </c>
      <c r="F701" s="51">
        <v>44098</v>
      </c>
      <c r="G701" s="50" t="s">
        <v>278</v>
      </c>
      <c r="H701" s="52">
        <v>100</v>
      </c>
      <c r="I701" s="86" t="s">
        <v>675</v>
      </c>
      <c r="J701" s="50" t="s">
        <v>409</v>
      </c>
      <c r="K701" s="50" t="s">
        <v>410</v>
      </c>
      <c r="L701" s="50" t="s">
        <v>930</v>
      </c>
      <c r="M701" s="52">
        <v>165719</v>
      </c>
      <c r="N701" s="50" t="s">
        <v>931</v>
      </c>
      <c r="O701" s="50" t="s">
        <v>691</v>
      </c>
      <c r="P701" s="55">
        <v>-3138</v>
      </c>
      <c r="Q701" s="52">
        <v>9</v>
      </c>
      <c r="R701" s="50" t="s">
        <v>1594</v>
      </c>
      <c r="S701" s="52">
        <v>2020</v>
      </c>
      <c r="T701" s="50" t="s">
        <v>1595</v>
      </c>
      <c r="U701" s="50" t="s">
        <v>263</v>
      </c>
      <c r="V701" s="50" t="s">
        <v>329</v>
      </c>
      <c r="W701" s="50" t="s">
        <v>330</v>
      </c>
      <c r="X701" s="52">
        <v>1</v>
      </c>
      <c r="Y701" s="52">
        <v>137219</v>
      </c>
      <c r="Z701" s="50" t="s">
        <v>266</v>
      </c>
      <c r="AA701" s="52">
        <v>1</v>
      </c>
      <c r="AB701" s="52">
        <v>0</v>
      </c>
      <c r="AC701" s="51">
        <v>44098</v>
      </c>
      <c r="AD701" s="51">
        <v>44098</v>
      </c>
      <c r="AE701" s="50" t="s">
        <v>670</v>
      </c>
    </row>
    <row r="702" spans="1:31" ht="17.25" customHeight="1">
      <c r="A702" s="57" t="str">
        <f t="shared" si="21"/>
        <v>APLICAÇÃO / RESGATE DE APLICAÇÃO</v>
      </c>
      <c r="B702" s="69" t="str">
        <f>VLOOKUP(A702,'De Para'!$C$3:$D$195,2,0)</f>
        <v>RECEBÍVEIS NAO CORRENTES</v>
      </c>
      <c r="C702" s="83">
        <f t="shared" si="22"/>
        <v>9</v>
      </c>
      <c r="D702" s="50" t="s">
        <v>258</v>
      </c>
      <c r="E702" s="50" t="s">
        <v>410</v>
      </c>
      <c r="F702" s="51">
        <v>44096</v>
      </c>
      <c r="G702" s="50" t="s">
        <v>259</v>
      </c>
      <c r="H702" s="52">
        <v>100</v>
      </c>
      <c r="I702" s="86" t="s">
        <v>690</v>
      </c>
      <c r="J702" s="50" t="s">
        <v>409</v>
      </c>
      <c r="K702" s="50" t="s">
        <v>410</v>
      </c>
      <c r="L702" s="50" t="s">
        <v>260</v>
      </c>
      <c r="M702" s="52">
        <v>165722</v>
      </c>
      <c r="N702" s="50" t="s">
        <v>261</v>
      </c>
      <c r="O702" s="50"/>
      <c r="P702" s="55">
        <v>-559.53</v>
      </c>
      <c r="Q702" s="52">
        <v>9</v>
      </c>
      <c r="R702" s="50" t="s">
        <v>262</v>
      </c>
      <c r="S702" s="52">
        <v>2020</v>
      </c>
      <c r="T702" s="50" t="s">
        <v>271</v>
      </c>
      <c r="U702" s="50" t="s">
        <v>263</v>
      </c>
      <c r="V702" s="50" t="s">
        <v>264</v>
      </c>
      <c r="W702" s="50" t="s">
        <v>265</v>
      </c>
      <c r="X702" s="52">
        <v>1</v>
      </c>
      <c r="Y702" s="52"/>
      <c r="Z702" s="50" t="s">
        <v>266</v>
      </c>
      <c r="AA702" s="52">
        <v>1</v>
      </c>
      <c r="AB702" s="52">
        <v>1</v>
      </c>
      <c r="AC702" s="51">
        <v>44096</v>
      </c>
      <c r="AD702" s="51">
        <v>44098</v>
      </c>
      <c r="AE702" s="50" t="s">
        <v>671</v>
      </c>
    </row>
    <row r="703" spans="1:31" ht="17.25" customHeight="1">
      <c r="A703" s="57" t="str">
        <f t="shared" si="21"/>
        <v>APLICAÇÃO / RESGATE DE APLICAÇÃO</v>
      </c>
      <c r="B703" s="69" t="str">
        <f>VLOOKUP(A703,'De Para'!$C$3:$D$195,2,0)</f>
        <v>RECEBÍVEIS NAO CORRENTES</v>
      </c>
      <c r="C703" s="83">
        <f t="shared" si="22"/>
        <v>9</v>
      </c>
      <c r="D703" s="50" t="s">
        <v>258</v>
      </c>
      <c r="E703" s="50" t="s">
        <v>410</v>
      </c>
      <c r="F703" s="51">
        <v>44096</v>
      </c>
      <c r="G703" s="50" t="s">
        <v>624</v>
      </c>
      <c r="H703" s="52">
        <v>100</v>
      </c>
      <c r="I703" s="86" t="s">
        <v>675</v>
      </c>
      <c r="J703" s="50" t="s">
        <v>409</v>
      </c>
      <c r="K703" s="50" t="s">
        <v>410</v>
      </c>
      <c r="L703" s="50" t="s">
        <v>260</v>
      </c>
      <c r="M703" s="52">
        <v>165725</v>
      </c>
      <c r="N703" s="50" t="s">
        <v>261</v>
      </c>
      <c r="O703" s="50"/>
      <c r="P703" s="55">
        <v>559.53</v>
      </c>
      <c r="Q703" s="52">
        <v>9</v>
      </c>
      <c r="R703" s="50" t="s">
        <v>262</v>
      </c>
      <c r="S703" s="52">
        <v>2020</v>
      </c>
      <c r="T703" s="50" t="s">
        <v>271</v>
      </c>
      <c r="U703" s="50" t="s">
        <v>263</v>
      </c>
      <c r="V703" s="50" t="s">
        <v>264</v>
      </c>
      <c r="W703" s="50" t="s">
        <v>265</v>
      </c>
      <c r="X703" s="52">
        <v>1</v>
      </c>
      <c r="Y703" s="52"/>
      <c r="Z703" s="50" t="s">
        <v>266</v>
      </c>
      <c r="AA703" s="52">
        <v>1</v>
      </c>
      <c r="AB703" s="52">
        <v>0</v>
      </c>
      <c r="AC703" s="51">
        <v>44096</v>
      </c>
      <c r="AD703" s="51">
        <v>44098</v>
      </c>
      <c r="AE703" s="50" t="s">
        <v>670</v>
      </c>
    </row>
    <row r="704" spans="1:31" ht="17.25" customHeight="1">
      <c r="A704" s="57" t="str">
        <f t="shared" si="21"/>
        <v>RENDIMENTO SOBRE APLICAÇÃO FINANCEIRA</v>
      </c>
      <c r="B704" s="69" t="str">
        <f>VLOOKUP(A704,'De Para'!$C$3:$D$195,2,0)</f>
        <v>JUROS POR APLICAÇÕES</v>
      </c>
      <c r="C704" s="83">
        <f t="shared" si="22"/>
        <v>9</v>
      </c>
      <c r="D704" s="50" t="s">
        <v>258</v>
      </c>
      <c r="E704" s="50" t="s">
        <v>410</v>
      </c>
      <c r="F704" s="51">
        <v>44096</v>
      </c>
      <c r="G704" s="50" t="s">
        <v>621</v>
      </c>
      <c r="H704" s="52">
        <v>100</v>
      </c>
      <c r="I704" s="86" t="s">
        <v>675</v>
      </c>
      <c r="J704" s="50" t="s">
        <v>409</v>
      </c>
      <c r="K704" s="50" t="s">
        <v>410</v>
      </c>
      <c r="L704" s="50" t="s">
        <v>497</v>
      </c>
      <c r="M704" s="52">
        <v>165726</v>
      </c>
      <c r="N704" s="50" t="s">
        <v>498</v>
      </c>
      <c r="O704" s="50"/>
      <c r="P704" s="55">
        <v>0.25</v>
      </c>
      <c r="Q704" s="52">
        <v>9</v>
      </c>
      <c r="R704" s="50" t="s">
        <v>620</v>
      </c>
      <c r="S704" s="52">
        <v>2020</v>
      </c>
      <c r="T704" s="50" t="s">
        <v>623</v>
      </c>
      <c r="U704" s="50" t="s">
        <v>263</v>
      </c>
      <c r="V704" s="50" t="s">
        <v>276</v>
      </c>
      <c r="W704" s="50" t="s">
        <v>500</v>
      </c>
      <c r="X704" s="52">
        <v>1</v>
      </c>
      <c r="Y704" s="52"/>
      <c r="Z704" s="50" t="s">
        <v>266</v>
      </c>
      <c r="AA704" s="52">
        <v>1</v>
      </c>
      <c r="AB704" s="52">
        <v>1</v>
      </c>
      <c r="AC704" s="51">
        <v>44096</v>
      </c>
      <c r="AD704" s="51">
        <v>44098</v>
      </c>
      <c r="AE704" s="50" t="s">
        <v>670</v>
      </c>
    </row>
    <row r="705" spans="1:31" ht="17.25" customHeight="1">
      <c r="A705" s="57" t="str">
        <f t="shared" si="21"/>
        <v>APLICAÇÃO / RESGATE DE APLICAÇÃO</v>
      </c>
      <c r="B705" s="69" t="str">
        <f>VLOOKUP(A705,'De Para'!$C$3:$D$195,2,0)</f>
        <v>RECEBÍVEIS NAO CORRENTES</v>
      </c>
      <c r="C705" s="83">
        <f t="shared" si="22"/>
        <v>9</v>
      </c>
      <c r="D705" s="50" t="s">
        <v>258</v>
      </c>
      <c r="E705" s="50" t="s">
        <v>410</v>
      </c>
      <c r="F705" s="51">
        <v>44097</v>
      </c>
      <c r="G705" s="50" t="s">
        <v>259</v>
      </c>
      <c r="H705" s="52">
        <v>100</v>
      </c>
      <c r="I705" s="86" t="s">
        <v>675</v>
      </c>
      <c r="J705" s="50" t="s">
        <v>409</v>
      </c>
      <c r="K705" s="50" t="s">
        <v>410</v>
      </c>
      <c r="L705" s="50" t="s">
        <v>260</v>
      </c>
      <c r="M705" s="52">
        <v>165730</v>
      </c>
      <c r="N705" s="50" t="s">
        <v>261</v>
      </c>
      <c r="O705" s="50"/>
      <c r="P705" s="55">
        <v>-5921000</v>
      </c>
      <c r="Q705" s="52">
        <v>9</v>
      </c>
      <c r="R705" s="50" t="s">
        <v>262</v>
      </c>
      <c r="S705" s="52">
        <v>2020</v>
      </c>
      <c r="T705" s="50" t="s">
        <v>637</v>
      </c>
      <c r="U705" s="50" t="s">
        <v>263</v>
      </c>
      <c r="V705" s="50" t="s">
        <v>264</v>
      </c>
      <c r="W705" s="50" t="s">
        <v>265</v>
      </c>
      <c r="X705" s="52">
        <v>1</v>
      </c>
      <c r="Y705" s="52"/>
      <c r="Z705" s="50" t="s">
        <v>266</v>
      </c>
      <c r="AA705" s="52">
        <v>1</v>
      </c>
      <c r="AB705" s="52">
        <v>1</v>
      </c>
      <c r="AC705" s="51">
        <v>44097</v>
      </c>
      <c r="AD705" s="51">
        <v>44098</v>
      </c>
      <c r="AE705" s="50" t="s">
        <v>670</v>
      </c>
    </row>
    <row r="706" spans="1:31" ht="17.25" customHeight="1">
      <c r="A706" s="57" t="str">
        <f t="shared" si="21"/>
        <v>APLICAÇÃO / RESGATE DE APLICAÇÃO</v>
      </c>
      <c r="B706" s="69" t="str">
        <f>VLOOKUP(A706,'De Para'!$C$3:$D$195,2,0)</f>
        <v>RECEBÍVEIS NAO CORRENTES</v>
      </c>
      <c r="C706" s="83">
        <f t="shared" si="22"/>
        <v>9</v>
      </c>
      <c r="D706" s="50" t="s">
        <v>258</v>
      </c>
      <c r="E706" s="50" t="s">
        <v>410</v>
      </c>
      <c r="F706" s="51">
        <v>44097</v>
      </c>
      <c r="G706" s="50" t="s">
        <v>624</v>
      </c>
      <c r="H706" s="52">
        <v>100</v>
      </c>
      <c r="I706" s="86" t="s">
        <v>690</v>
      </c>
      <c r="J706" s="50" t="s">
        <v>409</v>
      </c>
      <c r="K706" s="50" t="s">
        <v>410</v>
      </c>
      <c r="L706" s="50" t="s">
        <v>260</v>
      </c>
      <c r="M706" s="52">
        <v>165731</v>
      </c>
      <c r="N706" s="50" t="s">
        <v>261</v>
      </c>
      <c r="O706" s="50"/>
      <c r="P706" s="55">
        <v>5921000</v>
      </c>
      <c r="Q706" s="52">
        <v>9</v>
      </c>
      <c r="R706" s="50" t="s">
        <v>262</v>
      </c>
      <c r="S706" s="52">
        <v>2020</v>
      </c>
      <c r="T706" s="50" t="s">
        <v>637</v>
      </c>
      <c r="U706" s="50" t="s">
        <v>263</v>
      </c>
      <c r="V706" s="50" t="s">
        <v>264</v>
      </c>
      <c r="W706" s="50" t="s">
        <v>265</v>
      </c>
      <c r="X706" s="52">
        <v>1</v>
      </c>
      <c r="Y706" s="52"/>
      <c r="Z706" s="50" t="s">
        <v>266</v>
      </c>
      <c r="AA706" s="52">
        <v>1</v>
      </c>
      <c r="AB706" s="52">
        <v>0</v>
      </c>
      <c r="AC706" s="51">
        <v>44097</v>
      </c>
      <c r="AD706" s="51">
        <v>44098</v>
      </c>
      <c r="AE706" s="50" t="s">
        <v>671</v>
      </c>
    </row>
    <row r="707" spans="1:31" ht="17.25" customHeight="1">
      <c r="A707" s="57" t="str">
        <f t="shared" ref="A707:A770" si="23">N707</f>
        <v>TRANSFERÊNCIA ENTRE CONTAS</v>
      </c>
      <c r="B707" s="69" t="str">
        <f>VLOOKUP(A707,'De Para'!$C$3:$D$195,2,0)</f>
        <v>RECEBÍVEIS NAO CORRENTES</v>
      </c>
      <c r="C707" s="83">
        <f t="shared" si="22"/>
        <v>9</v>
      </c>
      <c r="D707" s="50" t="s">
        <v>258</v>
      </c>
      <c r="E707" s="50" t="s">
        <v>410</v>
      </c>
      <c r="F707" s="51">
        <v>44097</v>
      </c>
      <c r="G707" s="50" t="s">
        <v>259</v>
      </c>
      <c r="H707" s="52">
        <v>100</v>
      </c>
      <c r="I707" s="86" t="s">
        <v>757</v>
      </c>
      <c r="J707" s="50" t="s">
        <v>409</v>
      </c>
      <c r="K707" s="50" t="s">
        <v>410</v>
      </c>
      <c r="L707" s="50" t="s">
        <v>267</v>
      </c>
      <c r="M707" s="52">
        <v>165732</v>
      </c>
      <c r="N707" s="50" t="s">
        <v>268</v>
      </c>
      <c r="O707" s="50"/>
      <c r="P707" s="55">
        <v>-5921000</v>
      </c>
      <c r="Q707" s="52">
        <v>9</v>
      </c>
      <c r="R707" s="50" t="s">
        <v>262</v>
      </c>
      <c r="S707" s="52">
        <v>2020</v>
      </c>
      <c r="T707" s="50" t="s">
        <v>269</v>
      </c>
      <c r="U707" s="50" t="s">
        <v>263</v>
      </c>
      <c r="V707" s="50" t="s">
        <v>264</v>
      </c>
      <c r="W707" s="50" t="s">
        <v>270</v>
      </c>
      <c r="X707" s="52">
        <v>1</v>
      </c>
      <c r="Y707" s="52"/>
      <c r="Z707" s="50" t="s">
        <v>266</v>
      </c>
      <c r="AA707" s="52">
        <v>1</v>
      </c>
      <c r="AB707" s="52">
        <v>1</v>
      </c>
      <c r="AC707" s="51">
        <v>44097</v>
      </c>
      <c r="AD707" s="51">
        <v>44098</v>
      </c>
      <c r="AE707" s="50" t="s">
        <v>672</v>
      </c>
    </row>
    <row r="708" spans="1:31" ht="17.25" customHeight="1">
      <c r="A708" s="57" t="str">
        <f t="shared" si="23"/>
        <v>TRANSFERÊNCIA ENTRE CONTAS</v>
      </c>
      <c r="B708" s="69" t="str">
        <f>VLOOKUP(A708,'De Para'!$C$3:$D$195,2,0)</f>
        <v>RECEBÍVEIS NAO CORRENTES</v>
      </c>
      <c r="C708" s="83">
        <f t="shared" si="22"/>
        <v>9</v>
      </c>
      <c r="D708" s="50" t="s">
        <v>258</v>
      </c>
      <c r="E708" s="50" t="s">
        <v>410</v>
      </c>
      <c r="F708" s="51">
        <v>44097</v>
      </c>
      <c r="G708" s="50" t="s">
        <v>624</v>
      </c>
      <c r="H708" s="52">
        <v>100</v>
      </c>
      <c r="I708" s="86" t="s">
        <v>675</v>
      </c>
      <c r="J708" s="50" t="s">
        <v>409</v>
      </c>
      <c r="K708" s="50" t="s">
        <v>410</v>
      </c>
      <c r="L708" s="50" t="s">
        <v>267</v>
      </c>
      <c r="M708" s="52">
        <v>165733</v>
      </c>
      <c r="N708" s="50" t="s">
        <v>268</v>
      </c>
      <c r="O708" s="50"/>
      <c r="P708" s="55">
        <v>5921000</v>
      </c>
      <c r="Q708" s="52">
        <v>9</v>
      </c>
      <c r="R708" s="50" t="s">
        <v>262</v>
      </c>
      <c r="S708" s="52">
        <v>2020</v>
      </c>
      <c r="T708" s="50" t="s">
        <v>269</v>
      </c>
      <c r="U708" s="50" t="s">
        <v>263</v>
      </c>
      <c r="V708" s="50" t="s">
        <v>264</v>
      </c>
      <c r="W708" s="50" t="s">
        <v>270</v>
      </c>
      <c r="X708" s="52">
        <v>1</v>
      </c>
      <c r="Y708" s="52"/>
      <c r="Z708" s="50" t="s">
        <v>266</v>
      </c>
      <c r="AA708" s="52">
        <v>1</v>
      </c>
      <c r="AB708" s="52">
        <v>0</v>
      </c>
      <c r="AC708" s="51">
        <v>44097</v>
      </c>
      <c r="AD708" s="51">
        <v>44098</v>
      </c>
      <c r="AE708" s="50" t="s">
        <v>670</v>
      </c>
    </row>
    <row r="709" spans="1:31" ht="17.25" customHeight="1">
      <c r="A709" s="57" t="str">
        <f t="shared" si="23"/>
        <v>TARIFAS BANCÁRIAS</v>
      </c>
      <c r="B709" s="69" t="str">
        <f>VLOOKUP(A709,'De Para'!$C$3:$D$195,2,0)</f>
        <v>PAGAMENTO DE IMPOSTOS E TAXAS</v>
      </c>
      <c r="C709" s="83">
        <f t="shared" si="22"/>
        <v>9</v>
      </c>
      <c r="D709" s="50" t="s">
        <v>258</v>
      </c>
      <c r="E709" s="50" t="s">
        <v>410</v>
      </c>
      <c r="F709" s="51">
        <v>44098</v>
      </c>
      <c r="G709" s="50" t="s">
        <v>378</v>
      </c>
      <c r="H709" s="52">
        <v>100</v>
      </c>
      <c r="I709" s="86" t="s">
        <v>675</v>
      </c>
      <c r="J709" s="50" t="s">
        <v>409</v>
      </c>
      <c r="K709" s="50" t="s">
        <v>410</v>
      </c>
      <c r="L709" s="50" t="s">
        <v>548</v>
      </c>
      <c r="M709" s="52">
        <v>165838</v>
      </c>
      <c r="N709" s="50" t="s">
        <v>549</v>
      </c>
      <c r="O709" s="50"/>
      <c r="P709" s="55">
        <v>-15.9</v>
      </c>
      <c r="Q709" s="52">
        <v>9</v>
      </c>
      <c r="R709" s="50" t="s">
        <v>275</v>
      </c>
      <c r="S709" s="52">
        <v>2020</v>
      </c>
      <c r="T709" s="50" t="s">
        <v>550</v>
      </c>
      <c r="U709" s="50" t="s">
        <v>263</v>
      </c>
      <c r="V709" s="50" t="s">
        <v>276</v>
      </c>
      <c r="W709" s="50" t="s">
        <v>429</v>
      </c>
      <c r="X709" s="52">
        <v>1</v>
      </c>
      <c r="Y709" s="52"/>
      <c r="Z709" s="50" t="s">
        <v>266</v>
      </c>
      <c r="AA709" s="52">
        <v>1</v>
      </c>
      <c r="AB709" s="52">
        <v>1</v>
      </c>
      <c r="AC709" s="51">
        <v>44098</v>
      </c>
      <c r="AD709" s="51">
        <v>44099</v>
      </c>
      <c r="AE709" s="50" t="s">
        <v>670</v>
      </c>
    </row>
    <row r="710" spans="1:31" ht="17.25" customHeight="1">
      <c r="A710" s="57" t="str">
        <f t="shared" si="23"/>
        <v>RENDIMENTO SOBRE APLICAÇÃO FINANCEIRA</v>
      </c>
      <c r="B710" s="69" t="str">
        <f>VLOOKUP(A710,'De Para'!$C$3:$D$195,2,0)</f>
        <v>JUROS POR APLICAÇÕES</v>
      </c>
      <c r="C710" s="83">
        <f t="shared" si="22"/>
        <v>9</v>
      </c>
      <c r="D710" s="50" t="s">
        <v>258</v>
      </c>
      <c r="E710" s="50" t="s">
        <v>410</v>
      </c>
      <c r="F710" s="51">
        <v>44098</v>
      </c>
      <c r="G710" s="50" t="s">
        <v>621</v>
      </c>
      <c r="H710" s="52">
        <v>100</v>
      </c>
      <c r="I710" s="86" t="s">
        <v>675</v>
      </c>
      <c r="J710" s="50" t="s">
        <v>409</v>
      </c>
      <c r="K710" s="50" t="s">
        <v>410</v>
      </c>
      <c r="L710" s="50" t="s">
        <v>497</v>
      </c>
      <c r="M710" s="52">
        <v>165839</v>
      </c>
      <c r="N710" s="50" t="s">
        <v>498</v>
      </c>
      <c r="O710" s="50"/>
      <c r="P710" s="55">
        <v>68.650000000000006</v>
      </c>
      <c r="Q710" s="52">
        <v>9</v>
      </c>
      <c r="R710" s="50" t="s">
        <v>620</v>
      </c>
      <c r="S710" s="52">
        <v>2020</v>
      </c>
      <c r="T710" s="50" t="s">
        <v>623</v>
      </c>
      <c r="U710" s="50" t="s">
        <v>263</v>
      </c>
      <c r="V710" s="50" t="s">
        <v>276</v>
      </c>
      <c r="W710" s="50" t="s">
        <v>500</v>
      </c>
      <c r="X710" s="52">
        <v>1</v>
      </c>
      <c r="Y710" s="52"/>
      <c r="Z710" s="50" t="s">
        <v>266</v>
      </c>
      <c r="AA710" s="52">
        <v>1</v>
      </c>
      <c r="AB710" s="52">
        <v>1</v>
      </c>
      <c r="AC710" s="51">
        <v>44098</v>
      </c>
      <c r="AD710" s="51">
        <v>44099</v>
      </c>
      <c r="AE710" s="50" t="s">
        <v>670</v>
      </c>
    </row>
    <row r="711" spans="1:31" ht="17.25" customHeight="1">
      <c r="A711" s="57" t="str">
        <f t="shared" si="23"/>
        <v>APLICAÇÃO / RESGATE DE APLICAÇÃO</v>
      </c>
      <c r="B711" s="69" t="str">
        <f>VLOOKUP(A711,'De Para'!$C$3:$D$195,2,0)</f>
        <v>RECEBÍVEIS NAO CORRENTES</v>
      </c>
      <c r="C711" s="83">
        <f t="shared" si="22"/>
        <v>9</v>
      </c>
      <c r="D711" s="50" t="s">
        <v>258</v>
      </c>
      <c r="E711" s="50" t="s">
        <v>410</v>
      </c>
      <c r="F711" s="51">
        <v>44098</v>
      </c>
      <c r="G711" s="50" t="s">
        <v>259</v>
      </c>
      <c r="H711" s="52">
        <v>100</v>
      </c>
      <c r="I711" s="86" t="s">
        <v>690</v>
      </c>
      <c r="J711" s="50" t="s">
        <v>409</v>
      </c>
      <c r="K711" s="50" t="s">
        <v>410</v>
      </c>
      <c r="L711" s="50" t="s">
        <v>260</v>
      </c>
      <c r="M711" s="52">
        <v>165840</v>
      </c>
      <c r="N711" s="50" t="s">
        <v>261</v>
      </c>
      <c r="O711" s="50"/>
      <c r="P711" s="55">
        <v>-145442.79</v>
      </c>
      <c r="Q711" s="52">
        <v>9</v>
      </c>
      <c r="R711" s="50" t="s">
        <v>262</v>
      </c>
      <c r="S711" s="52">
        <v>2020</v>
      </c>
      <c r="T711" s="50" t="s">
        <v>271</v>
      </c>
      <c r="U711" s="50" t="s">
        <v>263</v>
      </c>
      <c r="V711" s="50" t="s">
        <v>264</v>
      </c>
      <c r="W711" s="50" t="s">
        <v>265</v>
      </c>
      <c r="X711" s="52">
        <v>1</v>
      </c>
      <c r="Y711" s="52"/>
      <c r="Z711" s="50" t="s">
        <v>266</v>
      </c>
      <c r="AA711" s="52">
        <v>1</v>
      </c>
      <c r="AB711" s="52">
        <v>1</v>
      </c>
      <c r="AC711" s="51">
        <v>44098</v>
      </c>
      <c r="AD711" s="51">
        <v>44099</v>
      </c>
      <c r="AE711" s="50" t="s">
        <v>671</v>
      </c>
    </row>
    <row r="712" spans="1:31" ht="17.25" customHeight="1">
      <c r="A712" s="57" t="str">
        <f t="shared" si="23"/>
        <v>APLICAÇÃO / RESGATE DE APLICAÇÃO</v>
      </c>
      <c r="B712" s="69" t="str">
        <f>VLOOKUP(A712,'De Para'!$C$3:$D$195,2,0)</f>
        <v>RECEBÍVEIS NAO CORRENTES</v>
      </c>
      <c r="C712" s="83">
        <f t="shared" si="22"/>
        <v>9</v>
      </c>
      <c r="D712" s="50" t="s">
        <v>258</v>
      </c>
      <c r="E712" s="50" t="s">
        <v>410</v>
      </c>
      <c r="F712" s="51">
        <v>44098</v>
      </c>
      <c r="G712" s="50" t="s">
        <v>624</v>
      </c>
      <c r="H712" s="52">
        <v>100</v>
      </c>
      <c r="I712" s="86" t="s">
        <v>675</v>
      </c>
      <c r="J712" s="50" t="s">
        <v>409</v>
      </c>
      <c r="K712" s="50" t="s">
        <v>410</v>
      </c>
      <c r="L712" s="50" t="s">
        <v>260</v>
      </c>
      <c r="M712" s="52">
        <v>165841</v>
      </c>
      <c r="N712" s="50" t="s">
        <v>261</v>
      </c>
      <c r="O712" s="50"/>
      <c r="P712" s="55">
        <v>145442.79</v>
      </c>
      <c r="Q712" s="52">
        <v>9</v>
      </c>
      <c r="R712" s="50" t="s">
        <v>262</v>
      </c>
      <c r="S712" s="52">
        <v>2020</v>
      </c>
      <c r="T712" s="50" t="s">
        <v>271</v>
      </c>
      <c r="U712" s="50" t="s">
        <v>263</v>
      </c>
      <c r="V712" s="50" t="s">
        <v>264</v>
      </c>
      <c r="W712" s="50" t="s">
        <v>265</v>
      </c>
      <c r="X712" s="52">
        <v>1</v>
      </c>
      <c r="Y712" s="52"/>
      <c r="Z712" s="50" t="s">
        <v>266</v>
      </c>
      <c r="AA712" s="52">
        <v>1</v>
      </c>
      <c r="AB712" s="52">
        <v>0</v>
      </c>
      <c r="AC712" s="51">
        <v>44098</v>
      </c>
      <c r="AD712" s="51">
        <v>44099</v>
      </c>
      <c r="AE712" s="50" t="s">
        <v>670</v>
      </c>
    </row>
    <row r="713" spans="1:31" ht="17.25" customHeight="1">
      <c r="A713" s="57" t="str">
        <f t="shared" si="23"/>
        <v>RESCISÕES</v>
      </c>
      <c r="B713" s="69" t="str">
        <f>VLOOKUP(A713,'De Para'!$C$3:$D$195,2,0)</f>
        <v>FOLHA E ENCARGOS</v>
      </c>
      <c r="C713" s="83">
        <f t="shared" si="22"/>
        <v>9</v>
      </c>
      <c r="D713" s="50" t="s">
        <v>258</v>
      </c>
      <c r="E713" s="50" t="s">
        <v>410</v>
      </c>
      <c r="F713" s="51">
        <v>44099</v>
      </c>
      <c r="G713" s="50" t="s">
        <v>278</v>
      </c>
      <c r="H713" s="52">
        <v>100</v>
      </c>
      <c r="I713" s="86" t="s">
        <v>675</v>
      </c>
      <c r="J713" s="50" t="s">
        <v>409</v>
      </c>
      <c r="K713" s="50" t="s">
        <v>410</v>
      </c>
      <c r="L713" s="50" t="s">
        <v>368</v>
      </c>
      <c r="M713" s="52">
        <v>165842</v>
      </c>
      <c r="N713" s="50" t="s">
        <v>369</v>
      </c>
      <c r="O713" s="53" t="s">
        <v>369</v>
      </c>
      <c r="P713" s="55">
        <v>-485.52</v>
      </c>
      <c r="Q713" s="52">
        <v>9</v>
      </c>
      <c r="R713" s="50" t="s">
        <v>1596</v>
      </c>
      <c r="S713" s="52">
        <v>2020</v>
      </c>
      <c r="T713" s="50" t="s">
        <v>1597</v>
      </c>
      <c r="U713" s="50" t="s">
        <v>263</v>
      </c>
      <c r="V713" s="50" t="s">
        <v>282</v>
      </c>
      <c r="W713" s="50" t="s">
        <v>292</v>
      </c>
      <c r="X713" s="52">
        <v>1</v>
      </c>
      <c r="Y713" s="52">
        <v>136830</v>
      </c>
      <c r="Z713" s="50" t="s">
        <v>266</v>
      </c>
      <c r="AA713" s="52">
        <v>1</v>
      </c>
      <c r="AB713" s="52">
        <v>0</v>
      </c>
      <c r="AC713" s="51">
        <v>44099</v>
      </c>
      <c r="AD713" s="51">
        <v>44099</v>
      </c>
      <c r="AE713" s="50" t="s">
        <v>670</v>
      </c>
    </row>
    <row r="714" spans="1:31" ht="17.25" customHeight="1">
      <c r="A714" s="57" t="str">
        <f t="shared" si="23"/>
        <v>TELEFONE</v>
      </c>
      <c r="B714" s="69" t="str">
        <f>VLOOKUP(A714,'De Para'!$C$3:$D$195,2,0)</f>
        <v>FORNECEDORES</v>
      </c>
      <c r="C714" s="83">
        <f t="shared" si="22"/>
        <v>9</v>
      </c>
      <c r="D714" s="50" t="s">
        <v>258</v>
      </c>
      <c r="E714" s="50" t="s">
        <v>410</v>
      </c>
      <c r="F714" s="51">
        <v>44099</v>
      </c>
      <c r="G714" s="50" t="s">
        <v>278</v>
      </c>
      <c r="H714" s="52">
        <v>100</v>
      </c>
      <c r="I714" s="86" t="s">
        <v>675</v>
      </c>
      <c r="J714" s="50" t="s">
        <v>409</v>
      </c>
      <c r="K714" s="50" t="s">
        <v>410</v>
      </c>
      <c r="L714" s="50" t="s">
        <v>1098</v>
      </c>
      <c r="M714" s="52">
        <v>166231</v>
      </c>
      <c r="N714" s="50" t="s">
        <v>1099</v>
      </c>
      <c r="O714" s="50" t="s">
        <v>1598</v>
      </c>
      <c r="P714" s="55">
        <v>-360.8</v>
      </c>
      <c r="Q714" s="52">
        <v>9</v>
      </c>
      <c r="R714" s="50" t="s">
        <v>1599</v>
      </c>
      <c r="S714" s="52">
        <v>2020</v>
      </c>
      <c r="T714" s="50" t="s">
        <v>1600</v>
      </c>
      <c r="U714" s="50" t="s">
        <v>263</v>
      </c>
      <c r="V714" s="50" t="s">
        <v>355</v>
      </c>
      <c r="W714" s="50" t="s">
        <v>356</v>
      </c>
      <c r="X714" s="52">
        <v>1</v>
      </c>
      <c r="Y714" s="52">
        <v>137772</v>
      </c>
      <c r="Z714" s="50" t="s">
        <v>266</v>
      </c>
      <c r="AA714" s="52">
        <v>1</v>
      </c>
      <c r="AB714" s="52">
        <v>0</v>
      </c>
      <c r="AC714" s="51">
        <v>44099</v>
      </c>
      <c r="AD714" s="51">
        <v>44102</v>
      </c>
      <c r="AE714" s="50" t="s">
        <v>670</v>
      </c>
    </row>
    <row r="715" spans="1:31" ht="17.25" customHeight="1">
      <c r="A715" s="57" t="str">
        <f t="shared" si="23"/>
        <v>TELEFONE</v>
      </c>
      <c r="B715" s="69" t="str">
        <f>VLOOKUP(A715,'De Para'!$C$3:$D$195,2,0)</f>
        <v>FORNECEDORES</v>
      </c>
      <c r="C715" s="83">
        <f t="shared" si="22"/>
        <v>9</v>
      </c>
      <c r="D715" s="50" t="s">
        <v>258</v>
      </c>
      <c r="E715" s="50" t="s">
        <v>410</v>
      </c>
      <c r="F715" s="51">
        <v>44099</v>
      </c>
      <c r="G715" s="50" t="s">
        <v>278</v>
      </c>
      <c r="H715" s="52">
        <v>100</v>
      </c>
      <c r="I715" s="86" t="s">
        <v>675</v>
      </c>
      <c r="J715" s="50" t="s">
        <v>409</v>
      </c>
      <c r="K715" s="50" t="s">
        <v>410</v>
      </c>
      <c r="L715" s="50" t="s">
        <v>1098</v>
      </c>
      <c r="M715" s="52">
        <v>166232</v>
      </c>
      <c r="N715" s="50" t="s">
        <v>1099</v>
      </c>
      <c r="O715" s="53" t="s">
        <v>1598</v>
      </c>
      <c r="P715" s="55">
        <v>-204.63</v>
      </c>
      <c r="Q715" s="52">
        <v>9</v>
      </c>
      <c r="R715" s="50" t="s">
        <v>1601</v>
      </c>
      <c r="S715" s="52">
        <v>2020</v>
      </c>
      <c r="T715" s="50" t="s">
        <v>1602</v>
      </c>
      <c r="U715" s="50" t="s">
        <v>263</v>
      </c>
      <c r="V715" s="50" t="s">
        <v>355</v>
      </c>
      <c r="W715" s="50" t="s">
        <v>356</v>
      </c>
      <c r="X715" s="52">
        <v>1</v>
      </c>
      <c r="Y715" s="52">
        <v>137773</v>
      </c>
      <c r="Z715" s="50" t="s">
        <v>266</v>
      </c>
      <c r="AA715" s="52">
        <v>1</v>
      </c>
      <c r="AB715" s="52">
        <v>0</v>
      </c>
      <c r="AC715" s="51">
        <v>44099</v>
      </c>
      <c r="AD715" s="51">
        <v>44102</v>
      </c>
      <c r="AE715" s="50" t="s">
        <v>670</v>
      </c>
    </row>
    <row r="716" spans="1:31" ht="17.25" customHeight="1">
      <c r="A716" s="57" t="str">
        <f t="shared" si="23"/>
        <v>TARIFAS BANCÁRIAS</v>
      </c>
      <c r="B716" s="69" t="str">
        <f>VLOOKUP(A716,'De Para'!$C$3:$D$195,2,0)</f>
        <v>PAGAMENTO DE IMPOSTOS E TAXAS</v>
      </c>
      <c r="C716" s="83">
        <f t="shared" si="22"/>
        <v>9</v>
      </c>
      <c r="D716" s="50" t="s">
        <v>258</v>
      </c>
      <c r="E716" s="50" t="s">
        <v>410</v>
      </c>
      <c r="F716" s="51">
        <v>44099</v>
      </c>
      <c r="G716" s="50" t="s">
        <v>378</v>
      </c>
      <c r="H716" s="52">
        <v>100</v>
      </c>
      <c r="I716" s="86" t="s">
        <v>675</v>
      </c>
      <c r="J716" s="50" t="s">
        <v>409</v>
      </c>
      <c r="K716" s="50" t="s">
        <v>410</v>
      </c>
      <c r="L716" s="50" t="s">
        <v>548</v>
      </c>
      <c r="M716" s="52">
        <v>166233</v>
      </c>
      <c r="N716" s="50" t="s">
        <v>549</v>
      </c>
      <c r="O716" s="50"/>
      <c r="P716" s="55">
        <v>-4.05</v>
      </c>
      <c r="Q716" s="52">
        <v>9</v>
      </c>
      <c r="R716" s="50" t="s">
        <v>275</v>
      </c>
      <c r="S716" s="52">
        <v>2020</v>
      </c>
      <c r="T716" s="50" t="s">
        <v>566</v>
      </c>
      <c r="U716" s="50" t="s">
        <v>263</v>
      </c>
      <c r="V716" s="50" t="s">
        <v>276</v>
      </c>
      <c r="W716" s="50" t="s">
        <v>429</v>
      </c>
      <c r="X716" s="52">
        <v>1</v>
      </c>
      <c r="Y716" s="52"/>
      <c r="Z716" s="50" t="s">
        <v>266</v>
      </c>
      <c r="AA716" s="52">
        <v>1</v>
      </c>
      <c r="AB716" s="52">
        <v>1</v>
      </c>
      <c r="AC716" s="51">
        <v>44099</v>
      </c>
      <c r="AD716" s="51">
        <v>44102</v>
      </c>
      <c r="AE716" s="50" t="s">
        <v>670</v>
      </c>
    </row>
    <row r="717" spans="1:31" ht="17.25" customHeight="1">
      <c r="A717" s="57" t="str">
        <f t="shared" si="23"/>
        <v>RENDIMENTO SOBRE APLICAÇÃO FINANCEIRA</v>
      </c>
      <c r="B717" s="69" t="str">
        <f>VLOOKUP(A717,'De Para'!$C$3:$D$195,2,0)</f>
        <v>JUROS POR APLICAÇÕES</v>
      </c>
      <c r="C717" s="83">
        <f t="shared" si="22"/>
        <v>9</v>
      </c>
      <c r="D717" s="50" t="s">
        <v>258</v>
      </c>
      <c r="E717" s="50" t="s">
        <v>410</v>
      </c>
      <c r="F717" s="51">
        <v>44099</v>
      </c>
      <c r="G717" s="50" t="s">
        <v>621</v>
      </c>
      <c r="H717" s="52">
        <v>100</v>
      </c>
      <c r="I717" s="86" t="s">
        <v>675</v>
      </c>
      <c r="J717" s="50" t="s">
        <v>409</v>
      </c>
      <c r="K717" s="50" t="s">
        <v>410</v>
      </c>
      <c r="L717" s="50" t="s">
        <v>497</v>
      </c>
      <c r="M717" s="52">
        <v>166234</v>
      </c>
      <c r="N717" s="50" t="s">
        <v>498</v>
      </c>
      <c r="O717" s="50"/>
      <c r="P717" s="55">
        <v>1.03</v>
      </c>
      <c r="Q717" s="52">
        <v>9</v>
      </c>
      <c r="R717" s="50" t="s">
        <v>620</v>
      </c>
      <c r="S717" s="52">
        <v>2020</v>
      </c>
      <c r="T717" s="50" t="s">
        <v>623</v>
      </c>
      <c r="U717" s="50" t="s">
        <v>263</v>
      </c>
      <c r="V717" s="50" t="s">
        <v>276</v>
      </c>
      <c r="W717" s="50" t="s">
        <v>500</v>
      </c>
      <c r="X717" s="52">
        <v>1</v>
      </c>
      <c r="Y717" s="52"/>
      <c r="Z717" s="50" t="s">
        <v>266</v>
      </c>
      <c r="AA717" s="52">
        <v>1</v>
      </c>
      <c r="AB717" s="52">
        <v>1</v>
      </c>
      <c r="AC717" s="51">
        <v>44099</v>
      </c>
      <c r="AD717" s="51">
        <v>44102</v>
      </c>
      <c r="AE717" s="50" t="s">
        <v>670</v>
      </c>
    </row>
    <row r="718" spans="1:31" ht="17.25" customHeight="1">
      <c r="A718" s="57" t="str">
        <f t="shared" si="23"/>
        <v>APLICAÇÃO / RESGATE DE APLICAÇÃO</v>
      </c>
      <c r="B718" s="69" t="str">
        <f>VLOOKUP(A718,'De Para'!$C$3:$D$195,2,0)</f>
        <v>RECEBÍVEIS NAO CORRENTES</v>
      </c>
      <c r="C718" s="83">
        <f t="shared" si="22"/>
        <v>9</v>
      </c>
      <c r="D718" s="50" t="s">
        <v>258</v>
      </c>
      <c r="E718" s="50" t="s">
        <v>410</v>
      </c>
      <c r="F718" s="51">
        <v>44099</v>
      </c>
      <c r="G718" s="50" t="s">
        <v>259</v>
      </c>
      <c r="H718" s="52">
        <v>100</v>
      </c>
      <c r="I718" s="86" t="s">
        <v>690</v>
      </c>
      <c r="J718" s="50" t="s">
        <v>409</v>
      </c>
      <c r="K718" s="50" t="s">
        <v>410</v>
      </c>
      <c r="L718" s="50" t="s">
        <v>260</v>
      </c>
      <c r="M718" s="52">
        <v>166236</v>
      </c>
      <c r="N718" s="50" t="s">
        <v>261</v>
      </c>
      <c r="O718" s="50"/>
      <c r="P718" s="55">
        <v>-2154.09</v>
      </c>
      <c r="Q718" s="52">
        <v>9</v>
      </c>
      <c r="R718" s="50" t="s">
        <v>262</v>
      </c>
      <c r="S718" s="52">
        <v>2020</v>
      </c>
      <c r="T718" s="50" t="s">
        <v>271</v>
      </c>
      <c r="U718" s="50" t="s">
        <v>263</v>
      </c>
      <c r="V718" s="50" t="s">
        <v>264</v>
      </c>
      <c r="W718" s="50" t="s">
        <v>265</v>
      </c>
      <c r="X718" s="52">
        <v>1</v>
      </c>
      <c r="Y718" s="52"/>
      <c r="Z718" s="50" t="s">
        <v>266</v>
      </c>
      <c r="AA718" s="52">
        <v>1</v>
      </c>
      <c r="AB718" s="52">
        <v>1</v>
      </c>
      <c r="AC718" s="51">
        <v>44099</v>
      </c>
      <c r="AD718" s="51">
        <v>44102</v>
      </c>
      <c r="AE718" s="50" t="s">
        <v>671</v>
      </c>
    </row>
    <row r="719" spans="1:31" ht="17.25" customHeight="1">
      <c r="A719" s="57" t="str">
        <f t="shared" si="23"/>
        <v>APLICAÇÃO / RESGATE DE APLICAÇÃO</v>
      </c>
      <c r="B719" s="69" t="str">
        <f>VLOOKUP(A719,'De Para'!$C$3:$D$195,2,0)</f>
        <v>RECEBÍVEIS NAO CORRENTES</v>
      </c>
      <c r="C719" s="83">
        <f t="shared" si="22"/>
        <v>9</v>
      </c>
      <c r="D719" s="50" t="s">
        <v>258</v>
      </c>
      <c r="E719" s="50" t="s">
        <v>410</v>
      </c>
      <c r="F719" s="51">
        <v>44099</v>
      </c>
      <c r="G719" s="50" t="s">
        <v>624</v>
      </c>
      <c r="H719" s="52">
        <v>100</v>
      </c>
      <c r="I719" s="50" t="s">
        <v>675</v>
      </c>
      <c r="J719" s="50" t="s">
        <v>409</v>
      </c>
      <c r="K719" s="50" t="s">
        <v>410</v>
      </c>
      <c r="L719" s="50" t="s">
        <v>260</v>
      </c>
      <c r="M719" s="52">
        <v>166237</v>
      </c>
      <c r="N719" s="50" t="s">
        <v>261</v>
      </c>
      <c r="O719" s="50"/>
      <c r="P719" s="55">
        <v>2154.09</v>
      </c>
      <c r="Q719" s="52">
        <v>9</v>
      </c>
      <c r="R719" s="50" t="s">
        <v>262</v>
      </c>
      <c r="S719" s="52">
        <v>2020</v>
      </c>
      <c r="T719" s="50" t="s">
        <v>271</v>
      </c>
      <c r="U719" s="50" t="s">
        <v>263</v>
      </c>
      <c r="V719" s="50" t="s">
        <v>264</v>
      </c>
      <c r="W719" s="50" t="s">
        <v>265</v>
      </c>
      <c r="X719" s="52">
        <v>1</v>
      </c>
      <c r="Y719" s="52"/>
      <c r="Z719" s="50" t="s">
        <v>266</v>
      </c>
      <c r="AA719" s="52">
        <v>1</v>
      </c>
      <c r="AB719" s="52">
        <v>0</v>
      </c>
      <c r="AC719" s="51">
        <v>44099</v>
      </c>
      <c r="AD719" s="51">
        <v>44102</v>
      </c>
      <c r="AE719" s="50" t="s">
        <v>670</v>
      </c>
    </row>
    <row r="720" spans="1:31" ht="17.25" customHeight="1">
      <c r="A720" s="57" t="str">
        <f t="shared" si="23"/>
        <v>TAXAS E EMOLUMENTOS</v>
      </c>
      <c r="B720" s="69" t="str">
        <f>VLOOKUP(A720,'De Para'!$C$3:$D$195,2,0)</f>
        <v>OUTRAS DESPESAS</v>
      </c>
      <c r="C720" s="83">
        <f t="shared" si="22"/>
        <v>9</v>
      </c>
      <c r="D720" s="50" t="s">
        <v>258</v>
      </c>
      <c r="E720" s="50" t="s">
        <v>410</v>
      </c>
      <c r="F720" s="51">
        <v>44099</v>
      </c>
      <c r="G720" s="50" t="s">
        <v>278</v>
      </c>
      <c r="H720" s="52">
        <v>0.5</v>
      </c>
      <c r="I720" s="50" t="s">
        <v>675</v>
      </c>
      <c r="J720" s="50" t="s">
        <v>409</v>
      </c>
      <c r="K720" s="50" t="s">
        <v>410</v>
      </c>
      <c r="L720" s="50" t="s">
        <v>568</v>
      </c>
      <c r="M720" s="52">
        <v>166238</v>
      </c>
      <c r="N720" s="50" t="s">
        <v>569</v>
      </c>
      <c r="O720" s="50" t="s">
        <v>579</v>
      </c>
      <c r="P720" s="55">
        <v>-5.47</v>
      </c>
      <c r="Q720" s="52">
        <v>9</v>
      </c>
      <c r="R720" s="50" t="s">
        <v>1603</v>
      </c>
      <c r="S720" s="52">
        <v>2020</v>
      </c>
      <c r="T720" s="50" t="s">
        <v>1604</v>
      </c>
      <c r="U720" s="50" t="s">
        <v>263</v>
      </c>
      <c r="V720" s="50" t="s">
        <v>355</v>
      </c>
      <c r="W720" s="50" t="s">
        <v>408</v>
      </c>
      <c r="X720" s="52">
        <v>1</v>
      </c>
      <c r="Y720" s="52">
        <v>138090</v>
      </c>
      <c r="Z720" s="50" t="s">
        <v>266</v>
      </c>
      <c r="AA720" s="52">
        <v>1</v>
      </c>
      <c r="AB720" s="52">
        <v>0</v>
      </c>
      <c r="AC720" s="51">
        <v>44099</v>
      </c>
      <c r="AD720" s="51">
        <v>44102</v>
      </c>
      <c r="AE720" s="50" t="s">
        <v>670</v>
      </c>
    </row>
    <row r="721" spans="1:31" ht="17.25" customHeight="1">
      <c r="A721" s="57" t="str">
        <f t="shared" si="23"/>
        <v>SAQUE FUNDO FIXO</v>
      </c>
      <c r="B721" s="69" t="str">
        <f>VLOOKUP(A721,'De Para'!$C$3:$D$195,2,0)</f>
        <v>OUTRAS DESPESAS</v>
      </c>
      <c r="C721" s="83">
        <f t="shared" si="22"/>
        <v>9</v>
      </c>
      <c r="D721" s="50" t="s">
        <v>258</v>
      </c>
      <c r="E721" s="50" t="s">
        <v>410</v>
      </c>
      <c r="F721" s="51">
        <v>44099</v>
      </c>
      <c r="G721" s="50" t="s">
        <v>278</v>
      </c>
      <c r="H721" s="52">
        <v>99.5</v>
      </c>
      <c r="I721" s="50" t="s">
        <v>675</v>
      </c>
      <c r="J721" s="50" t="s">
        <v>409</v>
      </c>
      <c r="K721" s="50" t="s">
        <v>410</v>
      </c>
      <c r="L721" s="50" t="s">
        <v>577</v>
      </c>
      <c r="M721" s="52">
        <v>166238</v>
      </c>
      <c r="N721" s="50" t="s">
        <v>578</v>
      </c>
      <c r="O721" s="50" t="s">
        <v>579</v>
      </c>
      <c r="P721" s="55">
        <v>-1094.6500000000001</v>
      </c>
      <c r="Q721" s="52">
        <v>9</v>
      </c>
      <c r="R721" s="50" t="s">
        <v>1603</v>
      </c>
      <c r="S721" s="52">
        <v>2020</v>
      </c>
      <c r="T721" s="50" t="s">
        <v>1604</v>
      </c>
      <c r="U721" s="50" t="s">
        <v>263</v>
      </c>
      <c r="V721" s="50" t="s">
        <v>264</v>
      </c>
      <c r="W721" s="50" t="s">
        <v>580</v>
      </c>
      <c r="X721" s="52">
        <v>1</v>
      </c>
      <c r="Y721" s="52">
        <v>138090</v>
      </c>
      <c r="Z721" s="50" t="s">
        <v>266</v>
      </c>
      <c r="AA721" s="52">
        <v>1</v>
      </c>
      <c r="AB721" s="52">
        <v>0</v>
      </c>
      <c r="AC721" s="51">
        <v>44099</v>
      </c>
      <c r="AD721" s="51">
        <v>44102</v>
      </c>
      <c r="AE721" s="50" t="s">
        <v>670</v>
      </c>
    </row>
    <row r="722" spans="1:31" ht="17.25" customHeight="1">
      <c r="A722" s="57" t="str">
        <f t="shared" si="23"/>
        <v>MANUTENÇÃO DE VEÍCULOS</v>
      </c>
      <c r="B722" s="69" t="str">
        <f>VLOOKUP(A722,'De Para'!$C$3:$D$195,2,0)</f>
        <v>FORNECEDORES</v>
      </c>
      <c r="C722" s="83">
        <f t="shared" si="22"/>
        <v>9</v>
      </c>
      <c r="D722" s="50" t="s">
        <v>258</v>
      </c>
      <c r="E722" s="50" t="s">
        <v>410</v>
      </c>
      <c r="F722" s="51">
        <v>44099</v>
      </c>
      <c r="G722" s="50" t="s">
        <v>278</v>
      </c>
      <c r="H722" s="52">
        <v>4.57</v>
      </c>
      <c r="I722" s="84" t="s">
        <v>1203</v>
      </c>
      <c r="J722" s="50" t="s">
        <v>409</v>
      </c>
      <c r="K722" s="50" t="s">
        <v>410</v>
      </c>
      <c r="L722" s="50" t="s">
        <v>561</v>
      </c>
      <c r="M722" s="52">
        <v>166239</v>
      </c>
      <c r="N722" s="50" t="s">
        <v>562</v>
      </c>
      <c r="O722" s="50" t="s">
        <v>579</v>
      </c>
      <c r="P722" s="55">
        <v>-50</v>
      </c>
      <c r="Q722" s="52">
        <v>9</v>
      </c>
      <c r="R722" s="50" t="s">
        <v>1605</v>
      </c>
      <c r="S722" s="52">
        <v>2020</v>
      </c>
      <c r="T722" s="50" t="s">
        <v>1606</v>
      </c>
      <c r="U722" s="50" t="s">
        <v>263</v>
      </c>
      <c r="V722" s="50" t="s">
        <v>355</v>
      </c>
      <c r="W722" s="50" t="s">
        <v>563</v>
      </c>
      <c r="X722" s="52">
        <v>1</v>
      </c>
      <c r="Y722" s="52">
        <v>136948</v>
      </c>
      <c r="Z722" s="50" t="s">
        <v>266</v>
      </c>
      <c r="AA722" s="52">
        <v>1</v>
      </c>
      <c r="AB722" s="52">
        <v>0</v>
      </c>
      <c r="AC722" s="51">
        <v>44099</v>
      </c>
      <c r="AD722" s="51">
        <v>44102</v>
      </c>
      <c r="AE722" s="50" t="s">
        <v>673</v>
      </c>
    </row>
    <row r="723" spans="1:31" ht="17.25" customHeight="1">
      <c r="A723" s="57" t="str">
        <f t="shared" si="23"/>
        <v>ESTACIONAMENTOS E PEDÁGIOS</v>
      </c>
      <c r="B723" s="69" t="str">
        <f>VLOOKUP(A723,'De Para'!$C$3:$D$195,2,0)</f>
        <v>FORNECEDORES</v>
      </c>
      <c r="C723" s="83">
        <f t="shared" si="22"/>
        <v>9</v>
      </c>
      <c r="D723" s="50" t="s">
        <v>258</v>
      </c>
      <c r="E723" s="50" t="s">
        <v>410</v>
      </c>
      <c r="F723" s="51">
        <v>44099</v>
      </c>
      <c r="G723" s="50" t="s">
        <v>278</v>
      </c>
      <c r="H723" s="52">
        <v>6.58</v>
      </c>
      <c r="I723" s="84" t="s">
        <v>1203</v>
      </c>
      <c r="J723" s="50" t="s">
        <v>409</v>
      </c>
      <c r="K723" s="50" t="s">
        <v>410</v>
      </c>
      <c r="L723" s="50" t="s">
        <v>877</v>
      </c>
      <c r="M723" s="52">
        <v>166239</v>
      </c>
      <c r="N723" s="50" t="s">
        <v>878</v>
      </c>
      <c r="O723" s="50" t="s">
        <v>579</v>
      </c>
      <c r="P723" s="55">
        <v>-72</v>
      </c>
      <c r="Q723" s="52">
        <v>9</v>
      </c>
      <c r="R723" s="50" t="s">
        <v>1605</v>
      </c>
      <c r="S723" s="52">
        <v>2020</v>
      </c>
      <c r="T723" s="50" t="s">
        <v>1606</v>
      </c>
      <c r="U723" s="50" t="s">
        <v>263</v>
      </c>
      <c r="V723" s="50" t="s">
        <v>355</v>
      </c>
      <c r="W723" s="50" t="s">
        <v>563</v>
      </c>
      <c r="X723" s="52">
        <v>1</v>
      </c>
      <c r="Y723" s="52">
        <v>136948</v>
      </c>
      <c r="Z723" s="50" t="s">
        <v>266</v>
      </c>
      <c r="AA723" s="52">
        <v>1</v>
      </c>
      <c r="AB723" s="52">
        <v>0</v>
      </c>
      <c r="AC723" s="51">
        <v>44099</v>
      </c>
      <c r="AD723" s="51">
        <v>44102</v>
      </c>
      <c r="AE723" s="50" t="s">
        <v>673</v>
      </c>
    </row>
    <row r="724" spans="1:31" ht="17.25" customHeight="1">
      <c r="A724" s="57" t="str">
        <f t="shared" si="23"/>
        <v>COPAS, LANCHES E REFEIÇÕES</v>
      </c>
      <c r="B724" s="69" t="str">
        <f>VLOOKUP(A724,'De Para'!$C$3:$D$195,2,0)</f>
        <v>FORNECEDORES</v>
      </c>
      <c r="C724" s="83">
        <f t="shared" si="22"/>
        <v>9</v>
      </c>
      <c r="D724" s="50" t="s">
        <v>258</v>
      </c>
      <c r="E724" s="50" t="s">
        <v>410</v>
      </c>
      <c r="F724" s="51">
        <v>44099</v>
      </c>
      <c r="G724" s="50" t="s">
        <v>278</v>
      </c>
      <c r="H724" s="52">
        <v>4.5599999999999996</v>
      </c>
      <c r="I724" s="84" t="s">
        <v>1203</v>
      </c>
      <c r="J724" s="50" t="s">
        <v>409</v>
      </c>
      <c r="K724" s="50" t="s">
        <v>410</v>
      </c>
      <c r="L724" s="50" t="s">
        <v>531</v>
      </c>
      <c r="M724" s="52">
        <v>166239</v>
      </c>
      <c r="N724" s="50" t="s">
        <v>532</v>
      </c>
      <c r="O724" s="50" t="s">
        <v>579</v>
      </c>
      <c r="P724" s="55">
        <v>-49.9</v>
      </c>
      <c r="Q724" s="52">
        <v>9</v>
      </c>
      <c r="R724" s="50" t="s">
        <v>1605</v>
      </c>
      <c r="S724" s="52">
        <v>2020</v>
      </c>
      <c r="T724" s="50" t="s">
        <v>1606</v>
      </c>
      <c r="U724" s="50" t="s">
        <v>263</v>
      </c>
      <c r="V724" s="50" t="s">
        <v>355</v>
      </c>
      <c r="W724" s="50" t="s">
        <v>408</v>
      </c>
      <c r="X724" s="52">
        <v>1</v>
      </c>
      <c r="Y724" s="52">
        <v>136948</v>
      </c>
      <c r="Z724" s="50" t="s">
        <v>266</v>
      </c>
      <c r="AA724" s="52">
        <v>1</v>
      </c>
      <c r="AB724" s="52">
        <v>0</v>
      </c>
      <c r="AC724" s="51">
        <v>44099</v>
      </c>
      <c r="AD724" s="51">
        <v>44102</v>
      </c>
      <c r="AE724" s="50" t="s">
        <v>673</v>
      </c>
    </row>
    <row r="725" spans="1:31" ht="17.25" customHeight="1">
      <c r="A725" s="57" t="str">
        <f t="shared" si="23"/>
        <v>CORREIOS E TELÉGRAFOS</v>
      </c>
      <c r="B725" s="69" t="str">
        <f>VLOOKUP(A725,'De Para'!$C$3:$D$195,2,0)</f>
        <v>FORNECEDORES</v>
      </c>
      <c r="C725" s="83">
        <f t="shared" si="22"/>
        <v>9</v>
      </c>
      <c r="D725" s="50" t="s">
        <v>258</v>
      </c>
      <c r="E725" s="50" t="s">
        <v>410</v>
      </c>
      <c r="F725" s="51">
        <v>44099</v>
      </c>
      <c r="G725" s="50" t="s">
        <v>278</v>
      </c>
      <c r="H725" s="52">
        <v>9.7899999999999991</v>
      </c>
      <c r="I725" s="84" t="s">
        <v>1203</v>
      </c>
      <c r="J725" s="50" t="s">
        <v>409</v>
      </c>
      <c r="K725" s="50" t="s">
        <v>410</v>
      </c>
      <c r="L725" s="50" t="s">
        <v>651</v>
      </c>
      <c r="M725" s="52">
        <v>166239</v>
      </c>
      <c r="N725" s="50" t="s">
        <v>652</v>
      </c>
      <c r="O725" s="50" t="s">
        <v>579</v>
      </c>
      <c r="P725" s="55">
        <v>-107.2</v>
      </c>
      <c r="Q725" s="52">
        <v>9</v>
      </c>
      <c r="R725" s="50" t="s">
        <v>1605</v>
      </c>
      <c r="S725" s="52">
        <v>2020</v>
      </c>
      <c r="T725" s="50" t="s">
        <v>1606</v>
      </c>
      <c r="U725" s="50" t="s">
        <v>263</v>
      </c>
      <c r="V725" s="50" t="s">
        <v>355</v>
      </c>
      <c r="W725" s="50" t="s">
        <v>408</v>
      </c>
      <c r="X725" s="52">
        <v>1</v>
      </c>
      <c r="Y725" s="52">
        <v>136948</v>
      </c>
      <c r="Z725" s="50" t="s">
        <v>266</v>
      </c>
      <c r="AA725" s="52">
        <v>1</v>
      </c>
      <c r="AB725" s="52">
        <v>0</v>
      </c>
      <c r="AC725" s="51">
        <v>44099</v>
      </c>
      <c r="AD725" s="51">
        <v>44102</v>
      </c>
      <c r="AE725" s="50" t="s">
        <v>673</v>
      </c>
    </row>
    <row r="726" spans="1:31" ht="17.25" customHeight="1">
      <c r="A726" s="57" t="str">
        <f t="shared" si="23"/>
        <v>TAXAS E EMOLUMENTOS</v>
      </c>
      <c r="B726" s="69" t="str">
        <f>VLOOKUP(A726,'De Para'!$C$3:$D$195,2,0)</f>
        <v>OUTRAS DESPESAS</v>
      </c>
      <c r="C726" s="83">
        <f t="shared" si="22"/>
        <v>9</v>
      </c>
      <c r="D726" s="50" t="s">
        <v>258</v>
      </c>
      <c r="E726" s="50" t="s">
        <v>410</v>
      </c>
      <c r="F726" s="51">
        <v>44099</v>
      </c>
      <c r="G726" s="50" t="s">
        <v>278</v>
      </c>
      <c r="H726" s="52">
        <v>12.06</v>
      </c>
      <c r="I726" s="84" t="s">
        <v>1203</v>
      </c>
      <c r="J726" s="50" t="s">
        <v>409</v>
      </c>
      <c r="K726" s="50" t="s">
        <v>410</v>
      </c>
      <c r="L726" s="50" t="s">
        <v>568</v>
      </c>
      <c r="M726" s="52">
        <v>166239</v>
      </c>
      <c r="N726" s="50" t="s">
        <v>569</v>
      </c>
      <c r="O726" s="50" t="s">
        <v>579</v>
      </c>
      <c r="P726" s="55">
        <v>-132</v>
      </c>
      <c r="Q726" s="52">
        <v>9</v>
      </c>
      <c r="R726" s="50" t="s">
        <v>1605</v>
      </c>
      <c r="S726" s="52">
        <v>2020</v>
      </c>
      <c r="T726" s="50" t="s">
        <v>1606</v>
      </c>
      <c r="U726" s="50" t="s">
        <v>263</v>
      </c>
      <c r="V726" s="50" t="s">
        <v>355</v>
      </c>
      <c r="W726" s="50" t="s">
        <v>408</v>
      </c>
      <c r="X726" s="52">
        <v>1</v>
      </c>
      <c r="Y726" s="52">
        <v>136948</v>
      </c>
      <c r="Z726" s="50" t="s">
        <v>266</v>
      </c>
      <c r="AA726" s="52">
        <v>1</v>
      </c>
      <c r="AB726" s="52">
        <v>0</v>
      </c>
      <c r="AC726" s="51">
        <v>44099</v>
      </c>
      <c r="AD726" s="51">
        <v>44102</v>
      </c>
      <c r="AE726" s="50" t="s">
        <v>673</v>
      </c>
    </row>
    <row r="727" spans="1:31" ht="17.25" customHeight="1">
      <c r="A727" s="57" t="str">
        <f t="shared" si="23"/>
        <v>DESP.MATERIAIS DE EXPEDIENTE</v>
      </c>
      <c r="B727" s="69" t="str">
        <f>VLOOKUP(A727,'De Para'!$C$3:$D$195,2,0)</f>
        <v>FORNECEDORES</v>
      </c>
      <c r="C727" s="83">
        <f t="shared" si="22"/>
        <v>9</v>
      </c>
      <c r="D727" s="50" t="s">
        <v>258</v>
      </c>
      <c r="E727" s="50" t="s">
        <v>410</v>
      </c>
      <c r="F727" s="51">
        <v>44099</v>
      </c>
      <c r="G727" s="50" t="s">
        <v>278</v>
      </c>
      <c r="H727" s="52">
        <v>62.44</v>
      </c>
      <c r="I727" s="84" t="s">
        <v>1203</v>
      </c>
      <c r="J727" s="50" t="s">
        <v>409</v>
      </c>
      <c r="K727" s="50" t="s">
        <v>410</v>
      </c>
      <c r="L727" s="50" t="s">
        <v>879</v>
      </c>
      <c r="M727" s="52">
        <v>166239</v>
      </c>
      <c r="N727" s="50" t="s">
        <v>880</v>
      </c>
      <c r="O727" s="50" t="s">
        <v>579</v>
      </c>
      <c r="P727" s="55">
        <v>-683.55</v>
      </c>
      <c r="Q727" s="52">
        <v>9</v>
      </c>
      <c r="R727" s="50" t="s">
        <v>1605</v>
      </c>
      <c r="S727" s="52">
        <v>2020</v>
      </c>
      <c r="T727" s="50" t="s">
        <v>1606</v>
      </c>
      <c r="U727" s="50" t="s">
        <v>263</v>
      </c>
      <c r="V727" s="50" t="s">
        <v>355</v>
      </c>
      <c r="W727" s="50" t="s">
        <v>408</v>
      </c>
      <c r="X727" s="52">
        <v>1</v>
      </c>
      <c r="Y727" s="52">
        <v>136948</v>
      </c>
      <c r="Z727" s="50" t="s">
        <v>266</v>
      </c>
      <c r="AA727" s="52">
        <v>1</v>
      </c>
      <c r="AB727" s="52">
        <v>0</v>
      </c>
      <c r="AC727" s="51">
        <v>44099</v>
      </c>
      <c r="AD727" s="51">
        <v>44102</v>
      </c>
      <c r="AE727" s="50" t="s">
        <v>673</v>
      </c>
    </row>
    <row r="728" spans="1:31" ht="17.25" customHeight="1">
      <c r="A728" s="57" t="str">
        <f t="shared" si="23"/>
        <v>GASES HOSPITALARES</v>
      </c>
      <c r="B728" s="69" t="str">
        <f>VLOOKUP(A728,'De Para'!$C$3:$D$195,2,0)</f>
        <v>FORNECEDORES</v>
      </c>
      <c r="C728" s="83">
        <f t="shared" si="22"/>
        <v>9</v>
      </c>
      <c r="D728" s="50" t="s">
        <v>258</v>
      </c>
      <c r="E728" s="50" t="s">
        <v>410</v>
      </c>
      <c r="F728" s="51">
        <v>44102</v>
      </c>
      <c r="G728" s="50" t="s">
        <v>278</v>
      </c>
      <c r="H728" s="52">
        <v>100</v>
      </c>
      <c r="I728" s="50" t="s">
        <v>675</v>
      </c>
      <c r="J728" s="50" t="s">
        <v>409</v>
      </c>
      <c r="K728" s="50" t="s">
        <v>410</v>
      </c>
      <c r="L728" s="50" t="s">
        <v>464</v>
      </c>
      <c r="M728" s="52">
        <v>166317</v>
      </c>
      <c r="N728" s="50" t="s">
        <v>465</v>
      </c>
      <c r="O728" s="50" t="s">
        <v>1062</v>
      </c>
      <c r="P728" s="55">
        <v>-120</v>
      </c>
      <c r="Q728" s="52">
        <v>9</v>
      </c>
      <c r="R728" s="50" t="s">
        <v>1607</v>
      </c>
      <c r="S728" s="52">
        <v>2020</v>
      </c>
      <c r="T728" s="50" t="s">
        <v>1608</v>
      </c>
      <c r="U728" s="50" t="s">
        <v>263</v>
      </c>
      <c r="V728" s="50" t="s">
        <v>303</v>
      </c>
      <c r="W728" s="50" t="s">
        <v>466</v>
      </c>
      <c r="X728" s="52">
        <v>1</v>
      </c>
      <c r="Y728" s="52">
        <v>133948</v>
      </c>
      <c r="Z728" s="50" t="s">
        <v>266</v>
      </c>
      <c r="AA728" s="52">
        <v>1</v>
      </c>
      <c r="AB728" s="52">
        <v>0</v>
      </c>
      <c r="AC728" s="51">
        <v>44102</v>
      </c>
      <c r="AD728" s="51">
        <v>44102</v>
      </c>
      <c r="AE728" s="50" t="s">
        <v>670</v>
      </c>
    </row>
    <row r="729" spans="1:31" ht="17.25" customHeight="1">
      <c r="A729" s="57" t="str">
        <f t="shared" si="23"/>
        <v>GASES HOSPITALARES</v>
      </c>
      <c r="B729" s="69" t="str">
        <f>VLOOKUP(A729,'De Para'!$C$3:$D$195,2,0)</f>
        <v>FORNECEDORES</v>
      </c>
      <c r="C729" s="83">
        <f t="shared" si="22"/>
        <v>9</v>
      </c>
      <c r="D729" s="50" t="s">
        <v>258</v>
      </c>
      <c r="E729" s="50" t="s">
        <v>410</v>
      </c>
      <c r="F729" s="51">
        <v>44102</v>
      </c>
      <c r="G729" s="50" t="s">
        <v>278</v>
      </c>
      <c r="H729" s="52">
        <v>100</v>
      </c>
      <c r="I729" s="50" t="s">
        <v>675</v>
      </c>
      <c r="J729" s="50" t="s">
        <v>409</v>
      </c>
      <c r="K729" s="50" t="s">
        <v>410</v>
      </c>
      <c r="L729" s="50" t="s">
        <v>464</v>
      </c>
      <c r="M729" s="52">
        <v>166318</v>
      </c>
      <c r="N729" s="50" t="s">
        <v>465</v>
      </c>
      <c r="O729" s="50" t="s">
        <v>1062</v>
      </c>
      <c r="P729" s="55">
        <v>-120</v>
      </c>
      <c r="Q729" s="52">
        <v>9</v>
      </c>
      <c r="R729" s="50" t="s">
        <v>1609</v>
      </c>
      <c r="S729" s="52">
        <v>2020</v>
      </c>
      <c r="T729" s="50" t="s">
        <v>1610</v>
      </c>
      <c r="U729" s="50" t="s">
        <v>263</v>
      </c>
      <c r="V729" s="50" t="s">
        <v>303</v>
      </c>
      <c r="W729" s="50" t="s">
        <v>466</v>
      </c>
      <c r="X729" s="52">
        <v>1</v>
      </c>
      <c r="Y729" s="52">
        <v>134800</v>
      </c>
      <c r="Z729" s="50" t="s">
        <v>266</v>
      </c>
      <c r="AA729" s="52">
        <v>1</v>
      </c>
      <c r="AB729" s="52">
        <v>0</v>
      </c>
      <c r="AC729" s="51">
        <v>44102</v>
      </c>
      <c r="AD729" s="51">
        <v>44102</v>
      </c>
      <c r="AE729" s="50" t="s">
        <v>670</v>
      </c>
    </row>
    <row r="730" spans="1:31" ht="17.25" customHeight="1">
      <c r="A730" s="57" t="str">
        <f t="shared" si="23"/>
        <v>GASES HOSPITALARES</v>
      </c>
      <c r="B730" s="69" t="str">
        <f>VLOOKUP(A730,'De Para'!$C$3:$D$195,2,0)</f>
        <v>FORNECEDORES</v>
      </c>
      <c r="C730" s="83">
        <f t="shared" si="22"/>
        <v>9</v>
      </c>
      <c r="D730" s="50" t="s">
        <v>258</v>
      </c>
      <c r="E730" s="50" t="s">
        <v>410</v>
      </c>
      <c r="F730" s="51">
        <v>44102</v>
      </c>
      <c r="G730" s="50" t="s">
        <v>278</v>
      </c>
      <c r="H730" s="52">
        <v>100</v>
      </c>
      <c r="I730" s="50" t="s">
        <v>675</v>
      </c>
      <c r="J730" s="50" t="s">
        <v>409</v>
      </c>
      <c r="K730" s="50" t="s">
        <v>410</v>
      </c>
      <c r="L730" s="50" t="s">
        <v>464</v>
      </c>
      <c r="M730" s="52">
        <v>166319</v>
      </c>
      <c r="N730" s="50" t="s">
        <v>465</v>
      </c>
      <c r="O730" s="50" t="s">
        <v>1062</v>
      </c>
      <c r="P730" s="55">
        <v>-120</v>
      </c>
      <c r="Q730" s="52">
        <v>9</v>
      </c>
      <c r="R730" s="50" t="s">
        <v>1611</v>
      </c>
      <c r="S730" s="52">
        <v>2020</v>
      </c>
      <c r="T730" s="50" t="s">
        <v>1612</v>
      </c>
      <c r="U730" s="50" t="s">
        <v>263</v>
      </c>
      <c r="V730" s="50" t="s">
        <v>303</v>
      </c>
      <c r="W730" s="50" t="s">
        <v>466</v>
      </c>
      <c r="X730" s="52">
        <v>1</v>
      </c>
      <c r="Y730" s="52">
        <v>134815</v>
      </c>
      <c r="Z730" s="50" t="s">
        <v>266</v>
      </c>
      <c r="AA730" s="52">
        <v>1</v>
      </c>
      <c r="AB730" s="52">
        <v>0</v>
      </c>
      <c r="AC730" s="51">
        <v>44102</v>
      </c>
      <c r="AD730" s="51">
        <v>44102</v>
      </c>
      <c r="AE730" s="50" t="s">
        <v>670</v>
      </c>
    </row>
    <row r="731" spans="1:31" ht="17.25" customHeight="1">
      <c r="A731" s="57" t="str">
        <f t="shared" si="23"/>
        <v>MATERIAIS HOSPITALARES C/ RESTRICAO</v>
      </c>
      <c r="B731" s="69" t="str">
        <f>VLOOKUP(A731,'De Para'!$C$3:$D$195,2,0)</f>
        <v>FORNECEDORES</v>
      </c>
      <c r="C731" s="83">
        <f t="shared" si="22"/>
        <v>9</v>
      </c>
      <c r="D731" s="50" t="s">
        <v>258</v>
      </c>
      <c r="E731" s="50" t="s">
        <v>410</v>
      </c>
      <c r="F731" s="51">
        <v>44102</v>
      </c>
      <c r="G731" s="50" t="s">
        <v>278</v>
      </c>
      <c r="H731" s="52">
        <v>100</v>
      </c>
      <c r="I731" s="50" t="s">
        <v>675</v>
      </c>
      <c r="J731" s="50" t="s">
        <v>409</v>
      </c>
      <c r="K731" s="50" t="s">
        <v>410</v>
      </c>
      <c r="L731" s="50" t="s">
        <v>359</v>
      </c>
      <c r="M731" s="52">
        <v>166320</v>
      </c>
      <c r="N731" s="50" t="s">
        <v>360</v>
      </c>
      <c r="O731" s="50" t="s">
        <v>423</v>
      </c>
      <c r="P731" s="55">
        <v>-450</v>
      </c>
      <c r="Q731" s="52">
        <v>9</v>
      </c>
      <c r="R731" s="50" t="s">
        <v>1613</v>
      </c>
      <c r="S731" s="52">
        <v>2020</v>
      </c>
      <c r="T731" s="50" t="s">
        <v>1614</v>
      </c>
      <c r="U731" s="50" t="s">
        <v>263</v>
      </c>
      <c r="V731" s="50" t="s">
        <v>303</v>
      </c>
      <c r="W731" s="50" t="s">
        <v>344</v>
      </c>
      <c r="X731" s="52">
        <v>1</v>
      </c>
      <c r="Y731" s="52">
        <v>134819</v>
      </c>
      <c r="Z731" s="50" t="s">
        <v>266</v>
      </c>
      <c r="AA731" s="52">
        <v>1</v>
      </c>
      <c r="AB731" s="52">
        <v>0</v>
      </c>
      <c r="AC731" s="51">
        <v>44102</v>
      </c>
      <c r="AD731" s="51">
        <v>44102</v>
      </c>
      <c r="AE731" s="50" t="s">
        <v>670</v>
      </c>
    </row>
    <row r="732" spans="1:31" ht="17.25" customHeight="1">
      <c r="A732" s="57" t="str">
        <f t="shared" si="23"/>
        <v>EST. MATERIAIS DE EXPEDIENTE C/ RESTRICAO</v>
      </c>
      <c r="B732" s="69" t="str">
        <f>VLOOKUP(A732,'De Para'!$C$3:$D$195,2,0)</f>
        <v>FORNECEDORES</v>
      </c>
      <c r="C732" s="83">
        <f t="shared" si="22"/>
        <v>9</v>
      </c>
      <c r="D732" s="50" t="s">
        <v>258</v>
      </c>
      <c r="E732" s="50" t="s">
        <v>410</v>
      </c>
      <c r="F732" s="51">
        <v>44102</v>
      </c>
      <c r="G732" s="50" t="s">
        <v>278</v>
      </c>
      <c r="H732" s="52">
        <v>100</v>
      </c>
      <c r="I732" s="50" t="s">
        <v>675</v>
      </c>
      <c r="J732" s="50" t="s">
        <v>409</v>
      </c>
      <c r="K732" s="50" t="s">
        <v>410</v>
      </c>
      <c r="L732" s="50" t="s">
        <v>470</v>
      </c>
      <c r="M732" s="52">
        <v>166321</v>
      </c>
      <c r="N732" s="50" t="s">
        <v>471</v>
      </c>
      <c r="O732" s="50" t="s">
        <v>385</v>
      </c>
      <c r="P732" s="55">
        <v>-900</v>
      </c>
      <c r="Q732" s="52">
        <v>9</v>
      </c>
      <c r="R732" s="50" t="s">
        <v>1615</v>
      </c>
      <c r="S732" s="52">
        <v>2020</v>
      </c>
      <c r="T732" s="50" t="s">
        <v>1616</v>
      </c>
      <c r="U732" s="50" t="s">
        <v>263</v>
      </c>
      <c r="V732" s="50" t="s">
        <v>303</v>
      </c>
      <c r="W732" s="50" t="s">
        <v>351</v>
      </c>
      <c r="X732" s="52">
        <v>1</v>
      </c>
      <c r="Y732" s="52">
        <v>137046</v>
      </c>
      <c r="Z732" s="50" t="s">
        <v>266</v>
      </c>
      <c r="AA732" s="52">
        <v>1</v>
      </c>
      <c r="AB732" s="52">
        <v>0</v>
      </c>
      <c r="AC732" s="51">
        <v>44102</v>
      </c>
      <c r="AD732" s="51">
        <v>44102</v>
      </c>
      <c r="AE732" s="50" t="s">
        <v>670</v>
      </c>
    </row>
    <row r="733" spans="1:31" ht="17.25" customHeight="1">
      <c r="A733" s="57" t="str">
        <f t="shared" si="23"/>
        <v>SERVIÇO DE TRANSPORTE</v>
      </c>
      <c r="B733" s="69" t="str">
        <f>VLOOKUP(A733,'De Para'!$C$3:$D$195,2,0)</f>
        <v>FORNECEDORES</v>
      </c>
      <c r="C733" s="83">
        <f t="shared" si="22"/>
        <v>9</v>
      </c>
      <c r="D733" s="50" t="s">
        <v>258</v>
      </c>
      <c r="E733" s="50" t="s">
        <v>410</v>
      </c>
      <c r="F733" s="51">
        <v>44102</v>
      </c>
      <c r="G733" s="50" t="s">
        <v>278</v>
      </c>
      <c r="H733" s="52">
        <v>100</v>
      </c>
      <c r="I733" s="50" t="s">
        <v>675</v>
      </c>
      <c r="J733" s="50" t="s">
        <v>409</v>
      </c>
      <c r="K733" s="50" t="s">
        <v>410</v>
      </c>
      <c r="L733" s="50" t="s">
        <v>445</v>
      </c>
      <c r="M733" s="52">
        <v>166322</v>
      </c>
      <c r="N733" s="50" t="s">
        <v>446</v>
      </c>
      <c r="O733" s="50" t="s">
        <v>1231</v>
      </c>
      <c r="P733" s="55">
        <v>-20000</v>
      </c>
      <c r="Q733" s="52">
        <v>9</v>
      </c>
      <c r="R733" s="50" t="s">
        <v>1617</v>
      </c>
      <c r="S733" s="52">
        <v>2020</v>
      </c>
      <c r="T733" s="50" t="s">
        <v>1618</v>
      </c>
      <c r="U733" s="50" t="s">
        <v>263</v>
      </c>
      <c r="V733" s="50" t="s">
        <v>288</v>
      </c>
      <c r="W733" s="50" t="s">
        <v>289</v>
      </c>
      <c r="X733" s="52">
        <v>1</v>
      </c>
      <c r="Y733" s="52">
        <v>137190</v>
      </c>
      <c r="Z733" s="50" t="s">
        <v>266</v>
      </c>
      <c r="AA733" s="52">
        <v>1</v>
      </c>
      <c r="AB733" s="52">
        <v>0</v>
      </c>
      <c r="AC733" s="51">
        <v>44102</v>
      </c>
      <c r="AD733" s="51">
        <v>44102</v>
      </c>
      <c r="AE733" s="50" t="s">
        <v>670</v>
      </c>
    </row>
    <row r="734" spans="1:31" ht="17.25" customHeight="1">
      <c r="A734" s="57" t="str">
        <f t="shared" si="23"/>
        <v>COMPUTADORES  S/ RESTRIÇÃO</v>
      </c>
      <c r="B734" s="69" t="str">
        <f>VLOOKUP(A734,'De Para'!$C$3:$D$195,2,0)</f>
        <v>FORNECEDORES</v>
      </c>
      <c r="C734" s="83">
        <f t="shared" si="22"/>
        <v>9</v>
      </c>
      <c r="D734" s="50" t="s">
        <v>258</v>
      </c>
      <c r="E734" s="50" t="s">
        <v>410</v>
      </c>
      <c r="F734" s="51">
        <v>44102</v>
      </c>
      <c r="G734" s="50" t="s">
        <v>278</v>
      </c>
      <c r="H734" s="52">
        <v>100</v>
      </c>
      <c r="I734" s="50" t="s">
        <v>675</v>
      </c>
      <c r="J734" s="50" t="s">
        <v>409</v>
      </c>
      <c r="K734" s="50" t="s">
        <v>410</v>
      </c>
      <c r="L734" s="50" t="s">
        <v>1619</v>
      </c>
      <c r="M734" s="52">
        <v>166343</v>
      </c>
      <c r="N734" s="50" t="s">
        <v>1620</v>
      </c>
      <c r="O734" s="50" t="s">
        <v>1621</v>
      </c>
      <c r="P734" s="55">
        <v>-360108.85</v>
      </c>
      <c r="Q734" s="52">
        <v>9</v>
      </c>
      <c r="R734" s="50" t="s">
        <v>1622</v>
      </c>
      <c r="S734" s="52">
        <v>2020</v>
      </c>
      <c r="T734" s="50" t="s">
        <v>1623</v>
      </c>
      <c r="U734" s="50" t="s">
        <v>263</v>
      </c>
      <c r="V734" s="50" t="s">
        <v>383</v>
      </c>
      <c r="W734" s="50" t="s">
        <v>1624</v>
      </c>
      <c r="X734" s="52">
        <v>1</v>
      </c>
      <c r="Y734" s="52">
        <v>138200</v>
      </c>
      <c r="Z734" s="50" t="s">
        <v>266</v>
      </c>
      <c r="AA734" s="52">
        <v>1</v>
      </c>
      <c r="AB734" s="52">
        <v>0</v>
      </c>
      <c r="AC734" s="51">
        <v>44102</v>
      </c>
      <c r="AD734" s="51">
        <v>44102</v>
      </c>
      <c r="AE734" s="50" t="s">
        <v>670</v>
      </c>
    </row>
    <row r="735" spans="1:31" ht="17.25" customHeight="1">
      <c r="A735" s="57" t="str">
        <f t="shared" si="23"/>
        <v>RESCISÕES</v>
      </c>
      <c r="B735" s="69" t="str">
        <f>VLOOKUP(A735,'De Para'!$C$3:$D$195,2,0)</f>
        <v>FOLHA E ENCARGOS</v>
      </c>
      <c r="C735" s="83">
        <f t="shared" ref="C735:C798" si="24">MONTH(AC735)</f>
        <v>9</v>
      </c>
      <c r="D735" s="50" t="s">
        <v>258</v>
      </c>
      <c r="E735" s="50" t="s">
        <v>410</v>
      </c>
      <c r="F735" s="51">
        <v>44102</v>
      </c>
      <c r="G735" s="50" t="s">
        <v>278</v>
      </c>
      <c r="H735" s="52">
        <v>100</v>
      </c>
      <c r="I735" s="50" t="s">
        <v>675</v>
      </c>
      <c r="J735" s="50" t="s">
        <v>409</v>
      </c>
      <c r="K735" s="50" t="s">
        <v>410</v>
      </c>
      <c r="L735" s="50" t="s">
        <v>368</v>
      </c>
      <c r="M735" s="52">
        <v>166344</v>
      </c>
      <c r="N735" s="50" t="s">
        <v>369</v>
      </c>
      <c r="O735" s="50" t="s">
        <v>369</v>
      </c>
      <c r="P735" s="55">
        <v>-1388.1</v>
      </c>
      <c r="Q735" s="52">
        <v>9</v>
      </c>
      <c r="R735" s="50" t="s">
        <v>1625</v>
      </c>
      <c r="S735" s="52">
        <v>2020</v>
      </c>
      <c r="T735" s="50" t="s">
        <v>1626</v>
      </c>
      <c r="U735" s="50" t="s">
        <v>263</v>
      </c>
      <c r="V735" s="50" t="s">
        <v>282</v>
      </c>
      <c r="W735" s="50" t="s">
        <v>292</v>
      </c>
      <c r="X735" s="52">
        <v>1</v>
      </c>
      <c r="Y735" s="52">
        <v>138203</v>
      </c>
      <c r="Z735" s="50" t="s">
        <v>266</v>
      </c>
      <c r="AA735" s="52">
        <v>1</v>
      </c>
      <c r="AB735" s="52">
        <v>0</v>
      </c>
      <c r="AC735" s="51">
        <v>44102</v>
      </c>
      <c r="AD735" s="51">
        <v>44102</v>
      </c>
      <c r="AE735" s="50" t="s">
        <v>670</v>
      </c>
    </row>
    <row r="736" spans="1:31" ht="17.25" customHeight="1">
      <c r="A736" s="57" t="str">
        <f t="shared" si="23"/>
        <v>TARIFAS BANCÁRIAS</v>
      </c>
      <c r="B736" s="69" t="str">
        <f>VLOOKUP(A736,'De Para'!$C$3:$D$195,2,0)</f>
        <v>PAGAMENTO DE IMPOSTOS E TAXAS</v>
      </c>
      <c r="C736" s="83">
        <f t="shared" si="24"/>
        <v>9</v>
      </c>
      <c r="D736" s="50" t="s">
        <v>258</v>
      </c>
      <c r="E736" s="50" t="s">
        <v>410</v>
      </c>
      <c r="F736" s="51">
        <v>44102</v>
      </c>
      <c r="G736" s="50" t="s">
        <v>378</v>
      </c>
      <c r="H736" s="52">
        <v>100</v>
      </c>
      <c r="I736" s="86" t="s">
        <v>675</v>
      </c>
      <c r="J736" s="50" t="s">
        <v>409</v>
      </c>
      <c r="K736" s="50" t="s">
        <v>410</v>
      </c>
      <c r="L736" s="50" t="s">
        <v>548</v>
      </c>
      <c r="M736" s="52">
        <v>166407</v>
      </c>
      <c r="N736" s="50" t="s">
        <v>549</v>
      </c>
      <c r="O736" s="53"/>
      <c r="P736" s="55">
        <v>-10.6</v>
      </c>
      <c r="Q736" s="52">
        <v>9</v>
      </c>
      <c r="R736" s="50" t="s">
        <v>275</v>
      </c>
      <c r="S736" s="52">
        <v>2020</v>
      </c>
      <c r="T736" s="50" t="s">
        <v>550</v>
      </c>
      <c r="U736" s="50" t="s">
        <v>263</v>
      </c>
      <c r="V736" s="50" t="s">
        <v>276</v>
      </c>
      <c r="W736" s="50" t="s">
        <v>429</v>
      </c>
      <c r="X736" s="52">
        <v>1</v>
      </c>
      <c r="Y736" s="52"/>
      <c r="Z736" s="50" t="s">
        <v>266</v>
      </c>
      <c r="AA736" s="52">
        <v>1</v>
      </c>
      <c r="AB736" s="52">
        <v>1</v>
      </c>
      <c r="AC736" s="51">
        <v>44102</v>
      </c>
      <c r="AD736" s="51">
        <v>44103</v>
      </c>
      <c r="AE736" s="50" t="s">
        <v>670</v>
      </c>
    </row>
    <row r="737" spans="1:31" ht="17.25" customHeight="1">
      <c r="A737" s="57" t="str">
        <f t="shared" si="23"/>
        <v>RENDIMENTO SOBRE APLICAÇÃO FINANCEIRA</v>
      </c>
      <c r="B737" s="69" t="str">
        <f>VLOOKUP(A737,'De Para'!$C$3:$D$195,2,0)</f>
        <v>JUROS POR APLICAÇÕES</v>
      </c>
      <c r="C737" s="83">
        <f t="shared" si="24"/>
        <v>9</v>
      </c>
      <c r="D737" s="50" t="s">
        <v>258</v>
      </c>
      <c r="E737" s="50" t="s">
        <v>410</v>
      </c>
      <c r="F737" s="51">
        <v>44102</v>
      </c>
      <c r="G737" s="50" t="s">
        <v>621</v>
      </c>
      <c r="H737" s="52">
        <v>100</v>
      </c>
      <c r="I737" s="50" t="s">
        <v>675</v>
      </c>
      <c r="J737" s="50" t="s">
        <v>409</v>
      </c>
      <c r="K737" s="50" t="s">
        <v>410</v>
      </c>
      <c r="L737" s="50" t="s">
        <v>497</v>
      </c>
      <c r="M737" s="52">
        <v>166421</v>
      </c>
      <c r="N737" s="50" t="s">
        <v>498</v>
      </c>
      <c r="O737" s="50"/>
      <c r="P737" s="55">
        <v>187.31</v>
      </c>
      <c r="Q737" s="52">
        <v>9</v>
      </c>
      <c r="R737" s="50" t="s">
        <v>620</v>
      </c>
      <c r="S737" s="52">
        <v>2020</v>
      </c>
      <c r="T737" s="50" t="s">
        <v>623</v>
      </c>
      <c r="U737" s="50" t="s">
        <v>263</v>
      </c>
      <c r="V737" s="50" t="s">
        <v>276</v>
      </c>
      <c r="W737" s="50" t="s">
        <v>500</v>
      </c>
      <c r="X737" s="52">
        <v>1</v>
      </c>
      <c r="Y737" s="52"/>
      <c r="Z737" s="50" t="s">
        <v>266</v>
      </c>
      <c r="AA737" s="52">
        <v>1</v>
      </c>
      <c r="AB737" s="52">
        <v>1</v>
      </c>
      <c r="AC737" s="51">
        <v>44102</v>
      </c>
      <c r="AD737" s="51">
        <v>44103</v>
      </c>
      <c r="AE737" s="50" t="s">
        <v>670</v>
      </c>
    </row>
    <row r="738" spans="1:31" ht="17.25" customHeight="1">
      <c r="A738" s="57" t="str">
        <f t="shared" si="23"/>
        <v>APLICAÇÃO / RESGATE DE APLICAÇÃO</v>
      </c>
      <c r="B738" s="69" t="str">
        <f>VLOOKUP(A738,'De Para'!$C$3:$D$195,2,0)</f>
        <v>RECEBÍVEIS NAO CORRENTES</v>
      </c>
      <c r="C738" s="83">
        <f t="shared" si="24"/>
        <v>9</v>
      </c>
      <c r="D738" s="50" t="s">
        <v>258</v>
      </c>
      <c r="E738" s="50" t="s">
        <v>410</v>
      </c>
      <c r="F738" s="51">
        <v>44102</v>
      </c>
      <c r="G738" s="50" t="s">
        <v>259</v>
      </c>
      <c r="H738" s="52">
        <v>100</v>
      </c>
      <c r="I738" s="50" t="s">
        <v>690</v>
      </c>
      <c r="J738" s="50" t="s">
        <v>409</v>
      </c>
      <c r="K738" s="50" t="s">
        <v>410</v>
      </c>
      <c r="L738" s="50" t="s">
        <v>260</v>
      </c>
      <c r="M738" s="52">
        <v>166422</v>
      </c>
      <c r="N738" s="50" t="s">
        <v>261</v>
      </c>
      <c r="O738" s="50"/>
      <c r="P738" s="55">
        <v>-383030.24</v>
      </c>
      <c r="Q738" s="52">
        <v>9</v>
      </c>
      <c r="R738" s="50" t="s">
        <v>262</v>
      </c>
      <c r="S738" s="52">
        <v>2020</v>
      </c>
      <c r="T738" s="50" t="s">
        <v>271</v>
      </c>
      <c r="U738" s="50" t="s">
        <v>263</v>
      </c>
      <c r="V738" s="50" t="s">
        <v>264</v>
      </c>
      <c r="W738" s="50" t="s">
        <v>265</v>
      </c>
      <c r="X738" s="52">
        <v>1</v>
      </c>
      <c r="Y738" s="52"/>
      <c r="Z738" s="50" t="s">
        <v>266</v>
      </c>
      <c r="AA738" s="52">
        <v>1</v>
      </c>
      <c r="AB738" s="52">
        <v>1</v>
      </c>
      <c r="AC738" s="51">
        <v>44102</v>
      </c>
      <c r="AD738" s="51">
        <v>44103</v>
      </c>
      <c r="AE738" s="50" t="s">
        <v>671</v>
      </c>
    </row>
    <row r="739" spans="1:31" ht="17.25" customHeight="1">
      <c r="A739" s="57" t="str">
        <f t="shared" si="23"/>
        <v>APLICAÇÃO / RESGATE DE APLICAÇÃO</v>
      </c>
      <c r="B739" s="69" t="str">
        <f>VLOOKUP(A739,'De Para'!$C$3:$D$195,2,0)</f>
        <v>RECEBÍVEIS NAO CORRENTES</v>
      </c>
      <c r="C739" s="83">
        <f t="shared" si="24"/>
        <v>9</v>
      </c>
      <c r="D739" s="50" t="s">
        <v>258</v>
      </c>
      <c r="E739" s="50" t="s">
        <v>410</v>
      </c>
      <c r="F739" s="51">
        <v>44102</v>
      </c>
      <c r="G739" s="50" t="s">
        <v>624</v>
      </c>
      <c r="H739" s="52">
        <v>100</v>
      </c>
      <c r="I739" s="50" t="s">
        <v>675</v>
      </c>
      <c r="J739" s="50" t="s">
        <v>409</v>
      </c>
      <c r="K739" s="50" t="s">
        <v>410</v>
      </c>
      <c r="L739" s="50" t="s">
        <v>260</v>
      </c>
      <c r="M739" s="52">
        <v>166423</v>
      </c>
      <c r="N739" s="50" t="s">
        <v>261</v>
      </c>
      <c r="O739" s="50"/>
      <c r="P739" s="55">
        <v>383030.24</v>
      </c>
      <c r="Q739" s="52">
        <v>9</v>
      </c>
      <c r="R739" s="50" t="s">
        <v>262</v>
      </c>
      <c r="S739" s="52">
        <v>2020</v>
      </c>
      <c r="T739" s="50" t="s">
        <v>271</v>
      </c>
      <c r="U739" s="50" t="s">
        <v>263</v>
      </c>
      <c r="V739" s="50" t="s">
        <v>264</v>
      </c>
      <c r="W739" s="50" t="s">
        <v>265</v>
      </c>
      <c r="X739" s="52">
        <v>1</v>
      </c>
      <c r="Y739" s="52"/>
      <c r="Z739" s="50" t="s">
        <v>266</v>
      </c>
      <c r="AA739" s="52">
        <v>1</v>
      </c>
      <c r="AB739" s="52">
        <v>0</v>
      </c>
      <c r="AC739" s="51">
        <v>44102</v>
      </c>
      <c r="AD739" s="51">
        <v>44103</v>
      </c>
      <c r="AE739" s="50" t="s">
        <v>670</v>
      </c>
    </row>
    <row r="740" spans="1:31" ht="17.25" customHeight="1">
      <c r="A740" s="57" t="str">
        <f t="shared" si="23"/>
        <v>RECEITA DE CONTRATOS DE GESTÃO HOSPITALAR - CR</v>
      </c>
      <c r="B740" s="69" t="str">
        <f>VLOOKUP(A740,'De Para'!$C$3:$D$195,2,0)</f>
        <v>INGRESSOS DE FATURAS</v>
      </c>
      <c r="C740" s="83">
        <f t="shared" si="24"/>
        <v>9</v>
      </c>
      <c r="D740" s="50" t="s">
        <v>258</v>
      </c>
      <c r="E740" s="50" t="s">
        <v>410</v>
      </c>
      <c r="F740" s="51">
        <v>44089</v>
      </c>
      <c r="G740" s="50" t="s">
        <v>621</v>
      </c>
      <c r="H740" s="52">
        <v>100</v>
      </c>
      <c r="I740" s="50" t="s">
        <v>757</v>
      </c>
      <c r="J740" s="50" t="s">
        <v>409</v>
      </c>
      <c r="K740" s="50" t="s">
        <v>410</v>
      </c>
      <c r="L740" s="50" t="s">
        <v>632</v>
      </c>
      <c r="M740" s="52">
        <v>166489</v>
      </c>
      <c r="N740" s="50" t="s">
        <v>633</v>
      </c>
      <c r="O740" s="50"/>
      <c r="P740" s="55">
        <v>5921394.6699999999</v>
      </c>
      <c r="Q740" s="52">
        <v>9</v>
      </c>
      <c r="R740" s="50" t="s">
        <v>1333</v>
      </c>
      <c r="S740" s="52">
        <v>2020</v>
      </c>
      <c r="T740" s="50" t="s">
        <v>1627</v>
      </c>
      <c r="U740" s="50" t="s">
        <v>629</v>
      </c>
      <c r="V740" s="50" t="s">
        <v>630</v>
      </c>
      <c r="W740" s="50" t="s">
        <v>634</v>
      </c>
      <c r="X740" s="52">
        <v>1</v>
      </c>
      <c r="Y740" s="52"/>
      <c r="Z740" s="50" t="s">
        <v>266</v>
      </c>
      <c r="AA740" s="52">
        <v>1</v>
      </c>
      <c r="AB740" s="52">
        <v>1</v>
      </c>
      <c r="AC740" s="51">
        <v>44089</v>
      </c>
      <c r="AD740" s="51">
        <v>44103</v>
      </c>
      <c r="AE740" s="50" t="s">
        <v>672</v>
      </c>
    </row>
    <row r="741" spans="1:31" ht="17.25" customHeight="1">
      <c r="A741" s="57" t="str">
        <f t="shared" si="23"/>
        <v>GRRF</v>
      </c>
      <c r="B741" s="69" t="str">
        <f>VLOOKUP(A741,'De Para'!$C$3:$D$195,2,0)</f>
        <v>FOLHA E ENCARGOS</v>
      </c>
      <c r="C741" s="83">
        <f t="shared" si="24"/>
        <v>9</v>
      </c>
      <c r="D741" s="50" t="s">
        <v>258</v>
      </c>
      <c r="E741" s="50" t="s">
        <v>410</v>
      </c>
      <c r="F741" s="51">
        <v>44104</v>
      </c>
      <c r="G741" s="50" t="s">
        <v>278</v>
      </c>
      <c r="H741" s="52">
        <v>100</v>
      </c>
      <c r="I741" s="50" t="s">
        <v>675</v>
      </c>
      <c r="J741" s="50" t="s">
        <v>409</v>
      </c>
      <c r="K741" s="50" t="s">
        <v>410</v>
      </c>
      <c r="L741" s="50" t="s">
        <v>450</v>
      </c>
      <c r="M741" s="52">
        <v>167520</v>
      </c>
      <c r="N741" s="50" t="s">
        <v>451</v>
      </c>
      <c r="O741" s="50" t="s">
        <v>347</v>
      </c>
      <c r="P741" s="55">
        <v>-21.84</v>
      </c>
      <c r="Q741" s="52">
        <v>9</v>
      </c>
      <c r="R741" s="50" t="s">
        <v>1628</v>
      </c>
      <c r="S741" s="52">
        <v>2020</v>
      </c>
      <c r="T741" s="50" t="s">
        <v>1629</v>
      </c>
      <c r="U741" s="50" t="s">
        <v>263</v>
      </c>
      <c r="V741" s="50" t="s">
        <v>282</v>
      </c>
      <c r="W741" s="50" t="s">
        <v>292</v>
      </c>
      <c r="X741" s="52">
        <v>1</v>
      </c>
      <c r="Y741" s="52">
        <v>137558</v>
      </c>
      <c r="Z741" s="50" t="s">
        <v>266</v>
      </c>
      <c r="AA741" s="52">
        <v>1</v>
      </c>
      <c r="AB741" s="52">
        <v>0</v>
      </c>
      <c r="AC741" s="51">
        <v>44104</v>
      </c>
      <c r="AD741" s="51">
        <v>44106</v>
      </c>
      <c r="AE741" s="50" t="s">
        <v>670</v>
      </c>
    </row>
    <row r="742" spans="1:31" ht="17.25" customHeight="1">
      <c r="A742" s="57" t="str">
        <f t="shared" si="23"/>
        <v>GRRF</v>
      </c>
      <c r="B742" s="69" t="str">
        <f>VLOOKUP(A742,'De Para'!$C$3:$D$195,2,0)</f>
        <v>FOLHA E ENCARGOS</v>
      </c>
      <c r="C742" s="83">
        <f t="shared" si="24"/>
        <v>9</v>
      </c>
      <c r="D742" s="50" t="s">
        <v>258</v>
      </c>
      <c r="E742" s="50" t="s">
        <v>410</v>
      </c>
      <c r="F742" s="51">
        <v>44104</v>
      </c>
      <c r="G742" s="50" t="s">
        <v>278</v>
      </c>
      <c r="H742" s="52">
        <v>100</v>
      </c>
      <c r="I742" s="50" t="s">
        <v>675</v>
      </c>
      <c r="J742" s="50" t="s">
        <v>409</v>
      </c>
      <c r="K742" s="50" t="s">
        <v>410</v>
      </c>
      <c r="L742" s="50" t="s">
        <v>450</v>
      </c>
      <c r="M742" s="52">
        <v>167521</v>
      </c>
      <c r="N742" s="50" t="s">
        <v>451</v>
      </c>
      <c r="O742" s="50" t="s">
        <v>347</v>
      </c>
      <c r="P742" s="55">
        <v>-12.93</v>
      </c>
      <c r="Q742" s="52">
        <v>9</v>
      </c>
      <c r="R742" s="50" t="s">
        <v>1630</v>
      </c>
      <c r="S742" s="52">
        <v>2020</v>
      </c>
      <c r="T742" s="50" t="s">
        <v>1631</v>
      </c>
      <c r="U742" s="50" t="s">
        <v>263</v>
      </c>
      <c r="V742" s="50" t="s">
        <v>282</v>
      </c>
      <c r="W742" s="50" t="s">
        <v>292</v>
      </c>
      <c r="X742" s="52">
        <v>1</v>
      </c>
      <c r="Y742" s="52">
        <v>137616</v>
      </c>
      <c r="Z742" s="50" t="s">
        <v>266</v>
      </c>
      <c r="AA742" s="52">
        <v>1</v>
      </c>
      <c r="AB742" s="52">
        <v>0</v>
      </c>
      <c r="AC742" s="51">
        <v>44104</v>
      </c>
      <c r="AD742" s="51">
        <v>44106</v>
      </c>
      <c r="AE742" s="50" t="s">
        <v>670</v>
      </c>
    </row>
    <row r="743" spans="1:31" ht="17.25" customHeight="1">
      <c r="A743" s="57" t="str">
        <f t="shared" si="23"/>
        <v>GRRF</v>
      </c>
      <c r="B743" s="69" t="str">
        <f>VLOOKUP(A743,'De Para'!$C$3:$D$195,2,0)</f>
        <v>FOLHA E ENCARGOS</v>
      </c>
      <c r="C743" s="83">
        <f t="shared" si="24"/>
        <v>9</v>
      </c>
      <c r="D743" s="50" t="s">
        <v>258</v>
      </c>
      <c r="E743" s="50" t="s">
        <v>410</v>
      </c>
      <c r="F743" s="51">
        <v>44104</v>
      </c>
      <c r="G743" s="50" t="s">
        <v>278</v>
      </c>
      <c r="H743" s="52">
        <v>100</v>
      </c>
      <c r="I743" s="50" t="s">
        <v>675</v>
      </c>
      <c r="J743" s="50" t="s">
        <v>409</v>
      </c>
      <c r="K743" s="50" t="s">
        <v>410</v>
      </c>
      <c r="L743" s="50" t="s">
        <v>450</v>
      </c>
      <c r="M743" s="52">
        <v>167522</v>
      </c>
      <c r="N743" s="50" t="s">
        <v>451</v>
      </c>
      <c r="O743" s="50" t="s">
        <v>347</v>
      </c>
      <c r="P743" s="55">
        <v>-333.69</v>
      </c>
      <c r="Q743" s="52">
        <v>9</v>
      </c>
      <c r="R743" s="50" t="s">
        <v>1632</v>
      </c>
      <c r="S743" s="52">
        <v>2020</v>
      </c>
      <c r="T743" s="50" t="s">
        <v>1633</v>
      </c>
      <c r="U743" s="50" t="s">
        <v>263</v>
      </c>
      <c r="V743" s="50" t="s">
        <v>282</v>
      </c>
      <c r="W743" s="50" t="s">
        <v>292</v>
      </c>
      <c r="X743" s="52">
        <v>1</v>
      </c>
      <c r="Y743" s="52">
        <v>137781</v>
      </c>
      <c r="Z743" s="50" t="s">
        <v>266</v>
      </c>
      <c r="AA743" s="52">
        <v>1</v>
      </c>
      <c r="AB743" s="52">
        <v>0</v>
      </c>
      <c r="AC743" s="51">
        <v>44104</v>
      </c>
      <c r="AD743" s="51">
        <v>44106</v>
      </c>
      <c r="AE743" s="50" t="s">
        <v>670</v>
      </c>
    </row>
    <row r="744" spans="1:31" ht="17.25" customHeight="1">
      <c r="A744" s="57" t="str">
        <f t="shared" si="23"/>
        <v>RESCISÕES</v>
      </c>
      <c r="B744" s="69" t="str">
        <f>VLOOKUP(A744,'De Para'!$C$3:$D$195,2,0)</f>
        <v>FOLHA E ENCARGOS</v>
      </c>
      <c r="C744" s="83">
        <f t="shared" si="24"/>
        <v>9</v>
      </c>
      <c r="D744" s="50" t="s">
        <v>258</v>
      </c>
      <c r="E744" s="50" t="s">
        <v>410</v>
      </c>
      <c r="F744" s="51">
        <v>44104</v>
      </c>
      <c r="G744" s="50" t="s">
        <v>278</v>
      </c>
      <c r="H744" s="52">
        <v>100</v>
      </c>
      <c r="I744" s="50" t="s">
        <v>675</v>
      </c>
      <c r="J744" s="50" t="s">
        <v>409</v>
      </c>
      <c r="K744" s="50" t="s">
        <v>410</v>
      </c>
      <c r="L744" s="50" t="s">
        <v>368</v>
      </c>
      <c r="M744" s="52">
        <v>167523</v>
      </c>
      <c r="N744" s="50" t="s">
        <v>369</v>
      </c>
      <c r="O744" s="50" t="s">
        <v>369</v>
      </c>
      <c r="P744" s="55">
        <v>-4422.62</v>
      </c>
      <c r="Q744" s="52">
        <v>9</v>
      </c>
      <c r="R744" s="50" t="s">
        <v>1634</v>
      </c>
      <c r="S744" s="52">
        <v>2020</v>
      </c>
      <c r="T744" s="50" t="s">
        <v>1635</v>
      </c>
      <c r="U744" s="50" t="s">
        <v>263</v>
      </c>
      <c r="V744" s="50" t="s">
        <v>282</v>
      </c>
      <c r="W744" s="50" t="s">
        <v>292</v>
      </c>
      <c r="X744" s="52">
        <v>1</v>
      </c>
      <c r="Y744" s="52">
        <v>138020</v>
      </c>
      <c r="Z744" s="50" t="s">
        <v>266</v>
      </c>
      <c r="AA744" s="52">
        <v>1</v>
      </c>
      <c r="AB744" s="52">
        <v>0</v>
      </c>
      <c r="AC744" s="51">
        <v>44104</v>
      </c>
      <c r="AD744" s="51">
        <v>44106</v>
      </c>
      <c r="AE744" s="50" t="s">
        <v>670</v>
      </c>
    </row>
    <row r="745" spans="1:31" ht="17.25" customHeight="1">
      <c r="A745" s="57" t="str">
        <f t="shared" si="23"/>
        <v>GRRF</v>
      </c>
      <c r="B745" s="69" t="str">
        <f>VLOOKUP(A745,'De Para'!$C$3:$D$195,2,0)</f>
        <v>FOLHA E ENCARGOS</v>
      </c>
      <c r="C745" s="83">
        <f t="shared" si="24"/>
        <v>9</v>
      </c>
      <c r="D745" s="50" t="s">
        <v>258</v>
      </c>
      <c r="E745" s="50" t="s">
        <v>410</v>
      </c>
      <c r="F745" s="51">
        <v>44104</v>
      </c>
      <c r="G745" s="50" t="s">
        <v>278</v>
      </c>
      <c r="H745" s="52">
        <v>100</v>
      </c>
      <c r="I745" s="50" t="s">
        <v>675</v>
      </c>
      <c r="J745" s="50" t="s">
        <v>409</v>
      </c>
      <c r="K745" s="50" t="s">
        <v>410</v>
      </c>
      <c r="L745" s="50" t="s">
        <v>450</v>
      </c>
      <c r="M745" s="52">
        <v>167524</v>
      </c>
      <c r="N745" s="50" t="s">
        <v>451</v>
      </c>
      <c r="O745" s="50" t="s">
        <v>347</v>
      </c>
      <c r="P745" s="55">
        <v>-308.27999999999997</v>
      </c>
      <c r="Q745" s="52">
        <v>9</v>
      </c>
      <c r="R745" s="50" t="s">
        <v>1636</v>
      </c>
      <c r="S745" s="52">
        <v>2020</v>
      </c>
      <c r="T745" s="50" t="s">
        <v>1637</v>
      </c>
      <c r="U745" s="50" t="s">
        <v>263</v>
      </c>
      <c r="V745" s="50" t="s">
        <v>282</v>
      </c>
      <c r="W745" s="50" t="s">
        <v>292</v>
      </c>
      <c r="X745" s="52">
        <v>1</v>
      </c>
      <c r="Y745" s="52">
        <v>138024</v>
      </c>
      <c r="Z745" s="50" t="s">
        <v>266</v>
      </c>
      <c r="AA745" s="52">
        <v>1</v>
      </c>
      <c r="AB745" s="52">
        <v>0</v>
      </c>
      <c r="AC745" s="51">
        <v>44104</v>
      </c>
      <c r="AD745" s="51">
        <v>44106</v>
      </c>
      <c r="AE745" s="50" t="s">
        <v>670</v>
      </c>
    </row>
    <row r="746" spans="1:31" ht="17.25" customHeight="1">
      <c r="A746" s="57" t="str">
        <f t="shared" si="23"/>
        <v>RESCISÕES</v>
      </c>
      <c r="B746" s="69" t="str">
        <f>VLOOKUP(A746,'De Para'!$C$3:$D$195,2,0)</f>
        <v>FOLHA E ENCARGOS</v>
      </c>
      <c r="C746" s="83">
        <f t="shared" si="24"/>
        <v>9</v>
      </c>
      <c r="D746" s="50" t="s">
        <v>258</v>
      </c>
      <c r="E746" s="50" t="s">
        <v>410</v>
      </c>
      <c r="F746" s="51">
        <v>44104</v>
      </c>
      <c r="G746" s="50" t="s">
        <v>278</v>
      </c>
      <c r="H746" s="52">
        <v>100</v>
      </c>
      <c r="I746" s="50" t="s">
        <v>675</v>
      </c>
      <c r="J746" s="50" t="s">
        <v>409</v>
      </c>
      <c r="K746" s="50" t="s">
        <v>410</v>
      </c>
      <c r="L746" s="50" t="s">
        <v>368</v>
      </c>
      <c r="M746" s="52">
        <v>167525</v>
      </c>
      <c r="N746" s="50" t="s">
        <v>369</v>
      </c>
      <c r="O746" s="50" t="s">
        <v>369</v>
      </c>
      <c r="P746" s="55">
        <v>-4503.03</v>
      </c>
      <c r="Q746" s="52">
        <v>9</v>
      </c>
      <c r="R746" s="50" t="s">
        <v>1638</v>
      </c>
      <c r="S746" s="52">
        <v>2020</v>
      </c>
      <c r="T746" s="50" t="s">
        <v>1639</v>
      </c>
      <c r="U746" s="50" t="s">
        <v>263</v>
      </c>
      <c r="V746" s="50" t="s">
        <v>282</v>
      </c>
      <c r="W746" s="50" t="s">
        <v>292</v>
      </c>
      <c r="X746" s="52">
        <v>1</v>
      </c>
      <c r="Y746" s="52">
        <v>138058</v>
      </c>
      <c r="Z746" s="50" t="s">
        <v>266</v>
      </c>
      <c r="AA746" s="52">
        <v>1</v>
      </c>
      <c r="AB746" s="52">
        <v>0</v>
      </c>
      <c r="AC746" s="51">
        <v>44104</v>
      </c>
      <c r="AD746" s="51">
        <v>44106</v>
      </c>
      <c r="AE746" s="50" t="s">
        <v>670</v>
      </c>
    </row>
    <row r="747" spans="1:31" ht="17.25" customHeight="1">
      <c r="A747" s="57" t="str">
        <f t="shared" si="23"/>
        <v>GRRF</v>
      </c>
      <c r="B747" s="69" t="str">
        <f>VLOOKUP(A747,'De Para'!$C$3:$D$195,2,0)</f>
        <v>FOLHA E ENCARGOS</v>
      </c>
      <c r="C747" s="83">
        <f t="shared" si="24"/>
        <v>9</v>
      </c>
      <c r="D747" s="50" t="s">
        <v>258</v>
      </c>
      <c r="E747" s="50" t="s">
        <v>410</v>
      </c>
      <c r="F747" s="51">
        <v>44104</v>
      </c>
      <c r="G747" s="50" t="s">
        <v>278</v>
      </c>
      <c r="H747" s="52">
        <v>100</v>
      </c>
      <c r="I747" s="50" t="s">
        <v>675</v>
      </c>
      <c r="J747" s="50" t="s">
        <v>409</v>
      </c>
      <c r="K747" s="50" t="s">
        <v>410</v>
      </c>
      <c r="L747" s="50" t="s">
        <v>450</v>
      </c>
      <c r="M747" s="52">
        <v>167526</v>
      </c>
      <c r="N747" s="50" t="s">
        <v>451</v>
      </c>
      <c r="O747" s="50" t="s">
        <v>347</v>
      </c>
      <c r="P747" s="55">
        <v>-302.63</v>
      </c>
      <c r="Q747" s="52">
        <v>9</v>
      </c>
      <c r="R747" s="50" t="s">
        <v>1640</v>
      </c>
      <c r="S747" s="52">
        <v>2020</v>
      </c>
      <c r="T747" s="50" t="s">
        <v>1641</v>
      </c>
      <c r="U747" s="50" t="s">
        <v>263</v>
      </c>
      <c r="V747" s="50" t="s">
        <v>282</v>
      </c>
      <c r="W747" s="50" t="s">
        <v>292</v>
      </c>
      <c r="X747" s="52">
        <v>1</v>
      </c>
      <c r="Y747" s="52">
        <v>138063</v>
      </c>
      <c r="Z747" s="50" t="s">
        <v>266</v>
      </c>
      <c r="AA747" s="52">
        <v>1</v>
      </c>
      <c r="AB747" s="52">
        <v>0</v>
      </c>
      <c r="AC747" s="51">
        <v>44104</v>
      </c>
      <c r="AD747" s="51">
        <v>44106</v>
      </c>
      <c r="AE747" s="50" t="s">
        <v>670</v>
      </c>
    </row>
    <row r="748" spans="1:31" ht="17.25" customHeight="1">
      <c r="A748" s="57" t="str">
        <f t="shared" si="23"/>
        <v>GRRF</v>
      </c>
      <c r="B748" s="69" t="str">
        <f>VLOOKUP(A748,'De Para'!$C$3:$D$195,2,0)</f>
        <v>FOLHA E ENCARGOS</v>
      </c>
      <c r="C748" s="83">
        <f t="shared" si="24"/>
        <v>9</v>
      </c>
      <c r="D748" s="50" t="s">
        <v>258</v>
      </c>
      <c r="E748" s="50" t="s">
        <v>410</v>
      </c>
      <c r="F748" s="51">
        <v>44104</v>
      </c>
      <c r="G748" s="50" t="s">
        <v>278</v>
      </c>
      <c r="H748" s="52">
        <v>100</v>
      </c>
      <c r="I748" s="50" t="s">
        <v>675</v>
      </c>
      <c r="J748" s="50" t="s">
        <v>409</v>
      </c>
      <c r="K748" s="50" t="s">
        <v>410</v>
      </c>
      <c r="L748" s="50" t="s">
        <v>450</v>
      </c>
      <c r="M748" s="52">
        <v>167527</v>
      </c>
      <c r="N748" s="50" t="s">
        <v>451</v>
      </c>
      <c r="O748" s="50" t="s">
        <v>347</v>
      </c>
      <c r="P748" s="55">
        <v>-119.71</v>
      </c>
      <c r="Q748" s="52">
        <v>9</v>
      </c>
      <c r="R748" s="50" t="s">
        <v>1642</v>
      </c>
      <c r="S748" s="52">
        <v>2020</v>
      </c>
      <c r="T748" s="50" t="s">
        <v>1643</v>
      </c>
      <c r="U748" s="50" t="s">
        <v>263</v>
      </c>
      <c r="V748" s="50" t="s">
        <v>282</v>
      </c>
      <c r="W748" s="50" t="s">
        <v>292</v>
      </c>
      <c r="X748" s="52">
        <v>1</v>
      </c>
      <c r="Y748" s="52">
        <v>138114</v>
      </c>
      <c r="Z748" s="50" t="s">
        <v>266</v>
      </c>
      <c r="AA748" s="52">
        <v>1</v>
      </c>
      <c r="AB748" s="52">
        <v>0</v>
      </c>
      <c r="AC748" s="51">
        <v>44104</v>
      </c>
      <c r="AD748" s="51">
        <v>44106</v>
      </c>
      <c r="AE748" s="50" t="s">
        <v>670</v>
      </c>
    </row>
    <row r="749" spans="1:31" ht="17.25" customHeight="1">
      <c r="A749" s="57" t="str">
        <f t="shared" si="23"/>
        <v>RESCISÕES</v>
      </c>
      <c r="B749" s="69" t="str">
        <f>VLOOKUP(A749,'De Para'!$C$3:$D$195,2,0)</f>
        <v>FOLHA E ENCARGOS</v>
      </c>
      <c r="C749" s="83">
        <f t="shared" si="24"/>
        <v>9</v>
      </c>
      <c r="D749" s="50" t="s">
        <v>258</v>
      </c>
      <c r="E749" s="50" t="s">
        <v>410</v>
      </c>
      <c r="F749" s="51">
        <v>44104</v>
      </c>
      <c r="G749" s="50" t="s">
        <v>278</v>
      </c>
      <c r="H749" s="52">
        <v>100</v>
      </c>
      <c r="I749" s="50" t="s">
        <v>675</v>
      </c>
      <c r="J749" s="50" t="s">
        <v>409</v>
      </c>
      <c r="K749" s="50" t="s">
        <v>410</v>
      </c>
      <c r="L749" s="50" t="s">
        <v>368</v>
      </c>
      <c r="M749" s="52">
        <v>167528</v>
      </c>
      <c r="N749" s="50" t="s">
        <v>369</v>
      </c>
      <c r="O749" s="50" t="s">
        <v>369</v>
      </c>
      <c r="P749" s="55">
        <v>-1948.52</v>
      </c>
      <c r="Q749" s="52">
        <v>9</v>
      </c>
      <c r="R749" s="50" t="s">
        <v>1644</v>
      </c>
      <c r="S749" s="52">
        <v>2020</v>
      </c>
      <c r="T749" s="50" t="s">
        <v>1645</v>
      </c>
      <c r="U749" s="50" t="s">
        <v>263</v>
      </c>
      <c r="V749" s="50" t="s">
        <v>282</v>
      </c>
      <c r="W749" s="50" t="s">
        <v>292</v>
      </c>
      <c r="X749" s="52">
        <v>1</v>
      </c>
      <c r="Y749" s="52">
        <v>138117</v>
      </c>
      <c r="Z749" s="50" t="s">
        <v>266</v>
      </c>
      <c r="AA749" s="52">
        <v>1</v>
      </c>
      <c r="AB749" s="52">
        <v>0</v>
      </c>
      <c r="AC749" s="51">
        <v>44104</v>
      </c>
      <c r="AD749" s="51">
        <v>44106</v>
      </c>
      <c r="AE749" s="50" t="s">
        <v>670</v>
      </c>
    </row>
    <row r="750" spans="1:31" ht="17.25" customHeight="1">
      <c r="A750" s="57" t="str">
        <f t="shared" si="23"/>
        <v>RESCISÕES</v>
      </c>
      <c r="B750" s="69" t="str">
        <f>VLOOKUP(A750,'De Para'!$C$3:$D$195,2,0)</f>
        <v>FOLHA E ENCARGOS</v>
      </c>
      <c r="C750" s="83">
        <f t="shared" si="24"/>
        <v>9</v>
      </c>
      <c r="D750" s="50" t="s">
        <v>258</v>
      </c>
      <c r="E750" s="50" t="s">
        <v>410</v>
      </c>
      <c r="F750" s="51">
        <v>44104</v>
      </c>
      <c r="G750" s="50" t="s">
        <v>278</v>
      </c>
      <c r="H750" s="52">
        <v>100</v>
      </c>
      <c r="I750" s="50" t="s">
        <v>675</v>
      </c>
      <c r="J750" s="50" t="s">
        <v>409</v>
      </c>
      <c r="K750" s="50" t="s">
        <v>410</v>
      </c>
      <c r="L750" s="50" t="s">
        <v>368</v>
      </c>
      <c r="M750" s="52">
        <v>167529</v>
      </c>
      <c r="N750" s="50" t="s">
        <v>369</v>
      </c>
      <c r="O750" s="50" t="s">
        <v>369</v>
      </c>
      <c r="P750" s="55">
        <v>-3886.17</v>
      </c>
      <c r="Q750" s="52">
        <v>9</v>
      </c>
      <c r="R750" s="50" t="s">
        <v>1646</v>
      </c>
      <c r="S750" s="52">
        <v>2020</v>
      </c>
      <c r="T750" s="50" t="s">
        <v>1647</v>
      </c>
      <c r="U750" s="50" t="s">
        <v>263</v>
      </c>
      <c r="V750" s="50" t="s">
        <v>282</v>
      </c>
      <c r="W750" s="50" t="s">
        <v>292</v>
      </c>
      <c r="X750" s="52">
        <v>1</v>
      </c>
      <c r="Y750" s="52">
        <v>138144</v>
      </c>
      <c r="Z750" s="50" t="s">
        <v>266</v>
      </c>
      <c r="AA750" s="52">
        <v>1</v>
      </c>
      <c r="AB750" s="52">
        <v>0</v>
      </c>
      <c r="AC750" s="51">
        <v>44104</v>
      </c>
      <c r="AD750" s="51">
        <v>44106</v>
      </c>
      <c r="AE750" s="50" t="s">
        <v>670</v>
      </c>
    </row>
    <row r="751" spans="1:31" ht="17.25" customHeight="1">
      <c r="A751" s="57" t="str">
        <f t="shared" si="23"/>
        <v>GRRF</v>
      </c>
      <c r="B751" s="69" t="str">
        <f>VLOOKUP(A751,'De Para'!$C$3:$D$195,2,0)</f>
        <v>FOLHA E ENCARGOS</v>
      </c>
      <c r="C751" s="83">
        <f t="shared" si="24"/>
        <v>9</v>
      </c>
      <c r="D751" s="50" t="s">
        <v>258</v>
      </c>
      <c r="E751" s="50" t="s">
        <v>410</v>
      </c>
      <c r="F751" s="51">
        <v>44104</v>
      </c>
      <c r="G751" s="50" t="s">
        <v>278</v>
      </c>
      <c r="H751" s="52">
        <v>100</v>
      </c>
      <c r="I751" s="50" t="s">
        <v>675</v>
      </c>
      <c r="J751" s="50" t="s">
        <v>409</v>
      </c>
      <c r="K751" s="50" t="s">
        <v>410</v>
      </c>
      <c r="L751" s="50" t="s">
        <v>450</v>
      </c>
      <c r="M751" s="52">
        <v>167530</v>
      </c>
      <c r="N751" s="50" t="s">
        <v>451</v>
      </c>
      <c r="O751" s="50" t="s">
        <v>347</v>
      </c>
      <c r="P751" s="55">
        <v>-261.89</v>
      </c>
      <c r="Q751" s="52">
        <v>9</v>
      </c>
      <c r="R751" s="50" t="s">
        <v>1648</v>
      </c>
      <c r="S751" s="52">
        <v>2020</v>
      </c>
      <c r="T751" s="50" t="s">
        <v>1649</v>
      </c>
      <c r="U751" s="50" t="s">
        <v>263</v>
      </c>
      <c r="V751" s="50" t="s">
        <v>282</v>
      </c>
      <c r="W751" s="50" t="s">
        <v>292</v>
      </c>
      <c r="X751" s="52">
        <v>1</v>
      </c>
      <c r="Y751" s="52">
        <v>138145</v>
      </c>
      <c r="Z751" s="50" t="s">
        <v>266</v>
      </c>
      <c r="AA751" s="52">
        <v>1</v>
      </c>
      <c r="AB751" s="52">
        <v>0</v>
      </c>
      <c r="AC751" s="51">
        <v>44104</v>
      </c>
      <c r="AD751" s="51">
        <v>44106</v>
      </c>
      <c r="AE751" s="50" t="s">
        <v>670</v>
      </c>
    </row>
    <row r="752" spans="1:31" ht="17.25" customHeight="1">
      <c r="A752" s="57" t="str">
        <f t="shared" si="23"/>
        <v>RESCISÕES</v>
      </c>
      <c r="B752" s="69" t="str">
        <f>VLOOKUP(A752,'De Para'!$C$3:$D$195,2,0)</f>
        <v>FOLHA E ENCARGOS</v>
      </c>
      <c r="C752" s="83">
        <f t="shared" si="24"/>
        <v>9</v>
      </c>
      <c r="D752" s="50" t="s">
        <v>258</v>
      </c>
      <c r="E752" s="50" t="s">
        <v>410</v>
      </c>
      <c r="F752" s="51">
        <v>44104</v>
      </c>
      <c r="G752" s="50" t="s">
        <v>278</v>
      </c>
      <c r="H752" s="52">
        <v>100</v>
      </c>
      <c r="I752" s="50" t="s">
        <v>675</v>
      </c>
      <c r="J752" s="50" t="s">
        <v>409</v>
      </c>
      <c r="K752" s="50" t="s">
        <v>410</v>
      </c>
      <c r="L752" s="50" t="s">
        <v>368</v>
      </c>
      <c r="M752" s="52">
        <v>167531</v>
      </c>
      <c r="N752" s="50" t="s">
        <v>369</v>
      </c>
      <c r="O752" s="50" t="s">
        <v>369</v>
      </c>
      <c r="P752" s="55">
        <v>-5063.8</v>
      </c>
      <c r="Q752" s="52">
        <v>9</v>
      </c>
      <c r="R752" s="50" t="s">
        <v>1650</v>
      </c>
      <c r="S752" s="52">
        <v>2020</v>
      </c>
      <c r="T752" s="50" t="s">
        <v>1651</v>
      </c>
      <c r="U752" s="50" t="s">
        <v>263</v>
      </c>
      <c r="V752" s="50" t="s">
        <v>282</v>
      </c>
      <c r="W752" s="50" t="s">
        <v>292</v>
      </c>
      <c r="X752" s="52">
        <v>1</v>
      </c>
      <c r="Y752" s="52">
        <v>138168</v>
      </c>
      <c r="Z752" s="50" t="s">
        <v>266</v>
      </c>
      <c r="AA752" s="52">
        <v>1</v>
      </c>
      <c r="AB752" s="52">
        <v>0</v>
      </c>
      <c r="AC752" s="51">
        <v>44104</v>
      </c>
      <c r="AD752" s="51">
        <v>44106</v>
      </c>
      <c r="AE752" s="50" t="s">
        <v>670</v>
      </c>
    </row>
    <row r="753" spans="1:31" ht="17.25" customHeight="1">
      <c r="A753" s="57" t="str">
        <f t="shared" si="23"/>
        <v>GRRF</v>
      </c>
      <c r="B753" s="69" t="str">
        <f>VLOOKUP(A753,'De Para'!$C$3:$D$195,2,0)</f>
        <v>FOLHA E ENCARGOS</v>
      </c>
      <c r="C753" s="83">
        <f t="shared" si="24"/>
        <v>9</v>
      </c>
      <c r="D753" s="50" t="s">
        <v>258</v>
      </c>
      <c r="E753" s="50" t="s">
        <v>410</v>
      </c>
      <c r="F753" s="51">
        <v>44104</v>
      </c>
      <c r="G753" s="50" t="s">
        <v>278</v>
      </c>
      <c r="H753" s="52">
        <v>100</v>
      </c>
      <c r="I753" s="50" t="s">
        <v>675</v>
      </c>
      <c r="J753" s="50" t="s">
        <v>409</v>
      </c>
      <c r="K753" s="50" t="s">
        <v>410</v>
      </c>
      <c r="L753" s="50" t="s">
        <v>450</v>
      </c>
      <c r="M753" s="52">
        <v>167532</v>
      </c>
      <c r="N753" s="50" t="s">
        <v>451</v>
      </c>
      <c r="O753" s="50" t="s">
        <v>347</v>
      </c>
      <c r="P753" s="55">
        <v>-353.81</v>
      </c>
      <c r="Q753" s="52">
        <v>9</v>
      </c>
      <c r="R753" s="50" t="s">
        <v>1652</v>
      </c>
      <c r="S753" s="52">
        <v>2020</v>
      </c>
      <c r="T753" s="50" t="s">
        <v>1653</v>
      </c>
      <c r="U753" s="50" t="s">
        <v>263</v>
      </c>
      <c r="V753" s="50" t="s">
        <v>282</v>
      </c>
      <c r="W753" s="50" t="s">
        <v>292</v>
      </c>
      <c r="X753" s="52">
        <v>1</v>
      </c>
      <c r="Y753" s="52">
        <v>138171</v>
      </c>
      <c r="Z753" s="50" t="s">
        <v>266</v>
      </c>
      <c r="AA753" s="52">
        <v>1</v>
      </c>
      <c r="AB753" s="52">
        <v>0</v>
      </c>
      <c r="AC753" s="51">
        <v>44104</v>
      </c>
      <c r="AD753" s="51">
        <v>44106</v>
      </c>
      <c r="AE753" s="50" t="s">
        <v>670</v>
      </c>
    </row>
    <row r="754" spans="1:31" ht="17.25" customHeight="1">
      <c r="A754" s="57" t="str">
        <f t="shared" si="23"/>
        <v>RESCISÕES</v>
      </c>
      <c r="B754" s="69" t="str">
        <f>VLOOKUP(A754,'De Para'!$C$3:$D$195,2,0)</f>
        <v>FOLHA E ENCARGOS</v>
      </c>
      <c r="C754" s="83">
        <f t="shared" si="24"/>
        <v>9</v>
      </c>
      <c r="D754" s="50" t="s">
        <v>258</v>
      </c>
      <c r="E754" s="50" t="s">
        <v>410</v>
      </c>
      <c r="F754" s="51">
        <v>44104</v>
      </c>
      <c r="G754" s="50" t="s">
        <v>278</v>
      </c>
      <c r="H754" s="52">
        <v>100</v>
      </c>
      <c r="I754" s="50" t="s">
        <v>675</v>
      </c>
      <c r="J754" s="50" t="s">
        <v>409</v>
      </c>
      <c r="K754" s="50" t="s">
        <v>410</v>
      </c>
      <c r="L754" s="50" t="s">
        <v>368</v>
      </c>
      <c r="M754" s="52">
        <v>167533</v>
      </c>
      <c r="N754" s="50" t="s">
        <v>369</v>
      </c>
      <c r="O754" s="50" t="s">
        <v>369</v>
      </c>
      <c r="P754" s="55">
        <v>-3311.53</v>
      </c>
      <c r="Q754" s="52">
        <v>9</v>
      </c>
      <c r="R754" s="50" t="s">
        <v>1654</v>
      </c>
      <c r="S754" s="52">
        <v>2020</v>
      </c>
      <c r="T754" s="50" t="s">
        <v>1655</v>
      </c>
      <c r="U754" s="50" t="s">
        <v>263</v>
      </c>
      <c r="V754" s="50" t="s">
        <v>282</v>
      </c>
      <c r="W754" s="50" t="s">
        <v>292</v>
      </c>
      <c r="X754" s="52">
        <v>1</v>
      </c>
      <c r="Y754" s="52">
        <v>138183</v>
      </c>
      <c r="Z754" s="50" t="s">
        <v>266</v>
      </c>
      <c r="AA754" s="52">
        <v>1</v>
      </c>
      <c r="AB754" s="52">
        <v>0</v>
      </c>
      <c r="AC754" s="51">
        <v>44104</v>
      </c>
      <c r="AD754" s="51">
        <v>44106</v>
      </c>
      <c r="AE754" s="50" t="s">
        <v>670</v>
      </c>
    </row>
    <row r="755" spans="1:31" ht="17.25" customHeight="1">
      <c r="A755" s="57" t="str">
        <f t="shared" si="23"/>
        <v>GRRF</v>
      </c>
      <c r="B755" s="69" t="str">
        <f>VLOOKUP(A755,'De Para'!$C$3:$D$195,2,0)</f>
        <v>FOLHA E ENCARGOS</v>
      </c>
      <c r="C755" s="83">
        <f t="shared" si="24"/>
        <v>9</v>
      </c>
      <c r="D755" s="50" t="s">
        <v>258</v>
      </c>
      <c r="E755" s="50" t="s">
        <v>410</v>
      </c>
      <c r="F755" s="51">
        <v>44104</v>
      </c>
      <c r="G755" s="50" t="s">
        <v>278</v>
      </c>
      <c r="H755" s="52">
        <v>100</v>
      </c>
      <c r="I755" s="50" t="s">
        <v>675</v>
      </c>
      <c r="J755" s="50" t="s">
        <v>409</v>
      </c>
      <c r="K755" s="50" t="s">
        <v>410</v>
      </c>
      <c r="L755" s="50" t="s">
        <v>450</v>
      </c>
      <c r="M755" s="52">
        <v>167534</v>
      </c>
      <c r="N755" s="50" t="s">
        <v>451</v>
      </c>
      <c r="O755" s="50" t="s">
        <v>347</v>
      </c>
      <c r="P755" s="55">
        <v>-212.16</v>
      </c>
      <c r="Q755" s="52">
        <v>9</v>
      </c>
      <c r="R755" s="50" t="s">
        <v>1656</v>
      </c>
      <c r="S755" s="52">
        <v>2020</v>
      </c>
      <c r="T755" s="50" t="s">
        <v>1657</v>
      </c>
      <c r="U755" s="50" t="s">
        <v>263</v>
      </c>
      <c r="V755" s="50" t="s">
        <v>282</v>
      </c>
      <c r="W755" s="50" t="s">
        <v>292</v>
      </c>
      <c r="X755" s="52">
        <v>1</v>
      </c>
      <c r="Y755" s="52">
        <v>138185</v>
      </c>
      <c r="Z755" s="50" t="s">
        <v>266</v>
      </c>
      <c r="AA755" s="52">
        <v>1</v>
      </c>
      <c r="AB755" s="52">
        <v>0</v>
      </c>
      <c r="AC755" s="51">
        <v>44104</v>
      </c>
      <c r="AD755" s="51">
        <v>44106</v>
      </c>
      <c r="AE755" s="50" t="s">
        <v>670</v>
      </c>
    </row>
    <row r="756" spans="1:31" ht="17.25" customHeight="1">
      <c r="A756" s="57" t="str">
        <f t="shared" si="23"/>
        <v>RESCISÕES</v>
      </c>
      <c r="B756" s="69" t="str">
        <f>VLOOKUP(A756,'De Para'!$C$3:$D$195,2,0)</f>
        <v>FOLHA E ENCARGOS</v>
      </c>
      <c r="C756" s="83">
        <f t="shared" si="24"/>
        <v>9</v>
      </c>
      <c r="D756" s="50" t="s">
        <v>258</v>
      </c>
      <c r="E756" s="50" t="s">
        <v>410</v>
      </c>
      <c r="F756" s="51">
        <v>44104</v>
      </c>
      <c r="G756" s="50" t="s">
        <v>278</v>
      </c>
      <c r="H756" s="52">
        <v>100</v>
      </c>
      <c r="I756" s="50" t="s">
        <v>675</v>
      </c>
      <c r="J756" s="50" t="s">
        <v>409</v>
      </c>
      <c r="K756" s="50" t="s">
        <v>410</v>
      </c>
      <c r="L756" s="50" t="s">
        <v>368</v>
      </c>
      <c r="M756" s="52">
        <v>167535</v>
      </c>
      <c r="N756" s="50" t="s">
        <v>369</v>
      </c>
      <c r="O756" s="50" t="s">
        <v>369</v>
      </c>
      <c r="P756" s="55">
        <v>-3685.12</v>
      </c>
      <c r="Q756" s="52">
        <v>9</v>
      </c>
      <c r="R756" s="50" t="s">
        <v>1658</v>
      </c>
      <c r="S756" s="52">
        <v>2020</v>
      </c>
      <c r="T756" s="50" t="s">
        <v>1659</v>
      </c>
      <c r="U756" s="50" t="s">
        <v>263</v>
      </c>
      <c r="V756" s="50" t="s">
        <v>282</v>
      </c>
      <c r="W756" s="50" t="s">
        <v>292</v>
      </c>
      <c r="X756" s="52">
        <v>1</v>
      </c>
      <c r="Y756" s="52">
        <v>138196</v>
      </c>
      <c r="Z756" s="50" t="s">
        <v>266</v>
      </c>
      <c r="AA756" s="52">
        <v>1</v>
      </c>
      <c r="AB756" s="52">
        <v>0</v>
      </c>
      <c r="AC756" s="51">
        <v>44104</v>
      </c>
      <c r="AD756" s="51">
        <v>44106</v>
      </c>
      <c r="AE756" s="50" t="s">
        <v>670</v>
      </c>
    </row>
    <row r="757" spans="1:31" ht="17.25" customHeight="1">
      <c r="A757" s="57" t="str">
        <f t="shared" si="23"/>
        <v>RESCISÕES</v>
      </c>
      <c r="B757" s="69" t="str">
        <f>VLOOKUP(A757,'De Para'!$C$3:$D$195,2,0)</f>
        <v>FOLHA E ENCARGOS</v>
      </c>
      <c r="C757" s="83">
        <f t="shared" si="24"/>
        <v>9</v>
      </c>
      <c r="D757" s="50" t="s">
        <v>258</v>
      </c>
      <c r="E757" s="50" t="s">
        <v>410</v>
      </c>
      <c r="F757" s="51">
        <v>44104</v>
      </c>
      <c r="G757" s="50" t="s">
        <v>278</v>
      </c>
      <c r="H757" s="52">
        <v>100</v>
      </c>
      <c r="I757" s="50" t="s">
        <v>675</v>
      </c>
      <c r="J757" s="50" t="s">
        <v>409</v>
      </c>
      <c r="K757" s="50" t="s">
        <v>410</v>
      </c>
      <c r="L757" s="50" t="s">
        <v>368</v>
      </c>
      <c r="M757" s="52">
        <v>167536</v>
      </c>
      <c r="N757" s="50" t="s">
        <v>369</v>
      </c>
      <c r="O757" s="50" t="s">
        <v>369</v>
      </c>
      <c r="P757" s="55">
        <v>-5598.89</v>
      </c>
      <c r="Q757" s="52">
        <v>9</v>
      </c>
      <c r="R757" s="50" t="s">
        <v>1660</v>
      </c>
      <c r="S757" s="52">
        <v>2020</v>
      </c>
      <c r="T757" s="50" t="s">
        <v>1661</v>
      </c>
      <c r="U757" s="50" t="s">
        <v>263</v>
      </c>
      <c r="V757" s="50" t="s">
        <v>282</v>
      </c>
      <c r="W757" s="50" t="s">
        <v>292</v>
      </c>
      <c r="X757" s="52">
        <v>1</v>
      </c>
      <c r="Y757" s="52">
        <v>138202</v>
      </c>
      <c r="Z757" s="50" t="s">
        <v>266</v>
      </c>
      <c r="AA757" s="52">
        <v>1</v>
      </c>
      <c r="AB757" s="52">
        <v>0</v>
      </c>
      <c r="AC757" s="51">
        <v>44104</v>
      </c>
      <c r="AD757" s="51">
        <v>44106</v>
      </c>
      <c r="AE757" s="50" t="s">
        <v>670</v>
      </c>
    </row>
    <row r="758" spans="1:31" ht="17.25" customHeight="1">
      <c r="A758" s="57" t="str">
        <f t="shared" si="23"/>
        <v>RESCISÕES</v>
      </c>
      <c r="B758" s="69" t="str">
        <f>VLOOKUP(A758,'De Para'!$C$3:$D$195,2,0)</f>
        <v>FOLHA E ENCARGOS</v>
      </c>
      <c r="C758" s="83">
        <f t="shared" si="24"/>
        <v>9</v>
      </c>
      <c r="D758" s="50" t="s">
        <v>258</v>
      </c>
      <c r="E758" s="50" t="s">
        <v>410</v>
      </c>
      <c r="F758" s="51">
        <v>44104</v>
      </c>
      <c r="G758" s="50" t="s">
        <v>278</v>
      </c>
      <c r="H758" s="52">
        <v>100</v>
      </c>
      <c r="I758" s="50" t="s">
        <v>675</v>
      </c>
      <c r="J758" s="50" t="s">
        <v>409</v>
      </c>
      <c r="K758" s="50" t="s">
        <v>410</v>
      </c>
      <c r="L758" s="50" t="s">
        <v>368</v>
      </c>
      <c r="M758" s="52">
        <v>167537</v>
      </c>
      <c r="N758" s="50" t="s">
        <v>369</v>
      </c>
      <c r="O758" s="50" t="s">
        <v>369</v>
      </c>
      <c r="P758" s="55">
        <v>-3860.86</v>
      </c>
      <c r="Q758" s="52">
        <v>9</v>
      </c>
      <c r="R758" s="50" t="s">
        <v>1662</v>
      </c>
      <c r="S758" s="52">
        <v>2020</v>
      </c>
      <c r="T758" s="50" t="s">
        <v>1663</v>
      </c>
      <c r="U758" s="50" t="s">
        <v>263</v>
      </c>
      <c r="V758" s="50" t="s">
        <v>282</v>
      </c>
      <c r="W758" s="50" t="s">
        <v>292</v>
      </c>
      <c r="X758" s="52">
        <v>1</v>
      </c>
      <c r="Y758" s="52">
        <v>138206</v>
      </c>
      <c r="Z758" s="50" t="s">
        <v>266</v>
      </c>
      <c r="AA758" s="52">
        <v>1</v>
      </c>
      <c r="AB758" s="52">
        <v>0</v>
      </c>
      <c r="AC758" s="51">
        <v>44104</v>
      </c>
      <c r="AD758" s="51">
        <v>44106</v>
      </c>
      <c r="AE758" s="50" t="s">
        <v>670</v>
      </c>
    </row>
    <row r="759" spans="1:31" ht="17.25" customHeight="1">
      <c r="A759" s="57" t="str">
        <f t="shared" si="23"/>
        <v>RESCISÕES</v>
      </c>
      <c r="B759" s="69" t="str">
        <f>VLOOKUP(A759,'De Para'!$C$3:$D$195,2,0)</f>
        <v>FOLHA E ENCARGOS</v>
      </c>
      <c r="C759" s="83">
        <f t="shared" si="24"/>
        <v>9</v>
      </c>
      <c r="D759" s="50" t="s">
        <v>258</v>
      </c>
      <c r="E759" s="50" t="s">
        <v>410</v>
      </c>
      <c r="F759" s="51">
        <v>44104</v>
      </c>
      <c r="G759" s="50" t="s">
        <v>278</v>
      </c>
      <c r="H759" s="52">
        <v>100</v>
      </c>
      <c r="I759" s="50" t="s">
        <v>675</v>
      </c>
      <c r="J759" s="50" t="s">
        <v>409</v>
      </c>
      <c r="K759" s="50" t="s">
        <v>410</v>
      </c>
      <c r="L759" s="50" t="s">
        <v>368</v>
      </c>
      <c r="M759" s="52">
        <v>167538</v>
      </c>
      <c r="N759" s="50" t="s">
        <v>369</v>
      </c>
      <c r="O759" s="50" t="s">
        <v>369</v>
      </c>
      <c r="P759" s="55">
        <v>-2007.67</v>
      </c>
      <c r="Q759" s="52">
        <v>9</v>
      </c>
      <c r="R759" s="50" t="s">
        <v>1664</v>
      </c>
      <c r="S759" s="52">
        <v>2020</v>
      </c>
      <c r="T759" s="50" t="s">
        <v>1665</v>
      </c>
      <c r="U759" s="50" t="s">
        <v>263</v>
      </c>
      <c r="V759" s="50" t="s">
        <v>282</v>
      </c>
      <c r="W759" s="50" t="s">
        <v>292</v>
      </c>
      <c r="X759" s="52">
        <v>1</v>
      </c>
      <c r="Y759" s="52">
        <v>138210</v>
      </c>
      <c r="Z759" s="50" t="s">
        <v>266</v>
      </c>
      <c r="AA759" s="52">
        <v>1</v>
      </c>
      <c r="AB759" s="52">
        <v>0</v>
      </c>
      <c r="AC759" s="51">
        <v>44104</v>
      </c>
      <c r="AD759" s="51">
        <v>44106</v>
      </c>
      <c r="AE759" s="50" t="s">
        <v>670</v>
      </c>
    </row>
    <row r="760" spans="1:31" ht="17.25" customHeight="1">
      <c r="A760" s="57" t="str">
        <f t="shared" si="23"/>
        <v>GRRF</v>
      </c>
      <c r="B760" s="69" t="str">
        <f>VLOOKUP(A760,'De Para'!$C$3:$D$195,2,0)</f>
        <v>FOLHA E ENCARGOS</v>
      </c>
      <c r="C760" s="83">
        <f t="shared" si="24"/>
        <v>9</v>
      </c>
      <c r="D760" s="50" t="s">
        <v>258</v>
      </c>
      <c r="E760" s="50" t="s">
        <v>410</v>
      </c>
      <c r="F760" s="51">
        <v>44104</v>
      </c>
      <c r="G760" s="50" t="s">
        <v>278</v>
      </c>
      <c r="H760" s="52">
        <v>100</v>
      </c>
      <c r="I760" s="50" t="s">
        <v>675</v>
      </c>
      <c r="J760" s="50" t="s">
        <v>409</v>
      </c>
      <c r="K760" s="50" t="s">
        <v>410</v>
      </c>
      <c r="L760" s="50" t="s">
        <v>450</v>
      </c>
      <c r="M760" s="52">
        <v>167539</v>
      </c>
      <c r="N760" s="50" t="s">
        <v>451</v>
      </c>
      <c r="O760" s="50" t="s">
        <v>347</v>
      </c>
      <c r="P760" s="55">
        <v>-112.44</v>
      </c>
      <c r="Q760" s="52">
        <v>9</v>
      </c>
      <c r="R760" s="50" t="s">
        <v>1666</v>
      </c>
      <c r="S760" s="52">
        <v>2020</v>
      </c>
      <c r="T760" s="50" t="s">
        <v>1667</v>
      </c>
      <c r="U760" s="50" t="s">
        <v>263</v>
      </c>
      <c r="V760" s="50" t="s">
        <v>282</v>
      </c>
      <c r="W760" s="50" t="s">
        <v>292</v>
      </c>
      <c r="X760" s="52">
        <v>1</v>
      </c>
      <c r="Y760" s="52">
        <v>138215</v>
      </c>
      <c r="Z760" s="50" t="s">
        <v>266</v>
      </c>
      <c r="AA760" s="52">
        <v>1</v>
      </c>
      <c r="AB760" s="52">
        <v>0</v>
      </c>
      <c r="AC760" s="51">
        <v>44104</v>
      </c>
      <c r="AD760" s="51">
        <v>44106</v>
      </c>
      <c r="AE760" s="50" t="s">
        <v>670</v>
      </c>
    </row>
    <row r="761" spans="1:31" ht="17.25" customHeight="1">
      <c r="A761" s="57" t="str">
        <f t="shared" si="23"/>
        <v>GÊNEROS ALIMENTÍCIOS</v>
      </c>
      <c r="B761" s="69" t="str">
        <f>VLOOKUP(A761,'De Para'!$C$3:$D$195,2,0)</f>
        <v>FORNECEDORES</v>
      </c>
      <c r="C761" s="83">
        <f t="shared" si="24"/>
        <v>9</v>
      </c>
      <c r="D761" s="50" t="s">
        <v>258</v>
      </c>
      <c r="E761" s="50" t="s">
        <v>410</v>
      </c>
      <c r="F761" s="51">
        <v>44104</v>
      </c>
      <c r="G761" s="50" t="s">
        <v>278</v>
      </c>
      <c r="H761" s="52">
        <v>100</v>
      </c>
      <c r="I761" s="50" t="s">
        <v>675</v>
      </c>
      <c r="J761" s="50" t="s">
        <v>409</v>
      </c>
      <c r="K761" s="50" t="s">
        <v>410</v>
      </c>
      <c r="L761" s="50" t="s">
        <v>300</v>
      </c>
      <c r="M761" s="52">
        <v>167541</v>
      </c>
      <c r="N761" s="50" t="s">
        <v>301</v>
      </c>
      <c r="O761" s="50" t="s">
        <v>1668</v>
      </c>
      <c r="P761" s="55">
        <v>-106516.8</v>
      </c>
      <c r="Q761" s="52">
        <v>9</v>
      </c>
      <c r="R761" s="50" t="s">
        <v>316</v>
      </c>
      <c r="S761" s="52">
        <v>2020</v>
      </c>
      <c r="T761" s="50" t="s">
        <v>1669</v>
      </c>
      <c r="U761" s="50" t="s">
        <v>263</v>
      </c>
      <c r="V761" s="50" t="s">
        <v>303</v>
      </c>
      <c r="W761" s="50" t="s">
        <v>304</v>
      </c>
      <c r="X761" s="52">
        <v>1</v>
      </c>
      <c r="Y761" s="52">
        <v>138485</v>
      </c>
      <c r="Z761" s="50" t="s">
        <v>266</v>
      </c>
      <c r="AA761" s="52">
        <v>1</v>
      </c>
      <c r="AB761" s="52">
        <v>0</v>
      </c>
      <c r="AC761" s="51">
        <v>44104</v>
      </c>
      <c r="AD761" s="51">
        <v>44106</v>
      </c>
      <c r="AE761" s="50" t="s">
        <v>670</v>
      </c>
    </row>
    <row r="762" spans="1:31" ht="17.25" customHeight="1">
      <c r="A762" s="57" t="str">
        <f t="shared" si="23"/>
        <v>FATOR DE PROPORCIONALIDADE</v>
      </c>
      <c r="B762" s="69" t="str">
        <f>VLOOKUP(A762,'De Para'!$C$3:$D$195,2,0)</f>
        <v>FATOR DE PROPORCIONALIDADE</v>
      </c>
      <c r="C762" s="83">
        <f t="shared" si="24"/>
        <v>9</v>
      </c>
      <c r="D762" s="50" t="s">
        <v>258</v>
      </c>
      <c r="E762" s="50" t="s">
        <v>410</v>
      </c>
      <c r="F762" s="51">
        <v>44104</v>
      </c>
      <c r="G762" s="50" t="s">
        <v>259</v>
      </c>
      <c r="H762" s="52">
        <v>100</v>
      </c>
      <c r="I762" s="50" t="s">
        <v>675</v>
      </c>
      <c r="J762" s="50" t="s">
        <v>409</v>
      </c>
      <c r="K762" s="50" t="s">
        <v>410</v>
      </c>
      <c r="L762" s="50" t="s">
        <v>274</v>
      </c>
      <c r="M762" s="52">
        <v>167543</v>
      </c>
      <c r="N762" s="50" t="s">
        <v>206</v>
      </c>
      <c r="O762" s="50"/>
      <c r="P762" s="55">
        <v>-477975.82</v>
      </c>
      <c r="Q762" s="52">
        <v>9</v>
      </c>
      <c r="R762" s="50" t="s">
        <v>275</v>
      </c>
      <c r="S762" s="52">
        <v>2020</v>
      </c>
      <c r="T762" s="50" t="s">
        <v>1670</v>
      </c>
      <c r="U762" s="50" t="s">
        <v>263</v>
      </c>
      <c r="V762" s="50" t="s">
        <v>276</v>
      </c>
      <c r="W762" s="50" t="s">
        <v>277</v>
      </c>
      <c r="X762" s="52">
        <v>1</v>
      </c>
      <c r="Y762" s="52"/>
      <c r="Z762" s="50" t="s">
        <v>266</v>
      </c>
      <c r="AA762" s="52">
        <v>1</v>
      </c>
      <c r="AB762" s="52">
        <v>1</v>
      </c>
      <c r="AC762" s="51">
        <v>44104</v>
      </c>
      <c r="AD762" s="51">
        <v>44106</v>
      </c>
      <c r="AE762" s="50" t="s">
        <v>670</v>
      </c>
    </row>
    <row r="763" spans="1:31" ht="17.25" customHeight="1">
      <c r="A763" s="57" t="str">
        <f t="shared" si="23"/>
        <v>TARIFAS BANCÁRIAS</v>
      </c>
      <c r="B763" s="69" t="str">
        <f>VLOOKUP(A763,'De Para'!$C$3:$D$195,2,0)</f>
        <v>PAGAMENTO DE IMPOSTOS E TAXAS</v>
      </c>
      <c r="C763" s="83">
        <f t="shared" si="24"/>
        <v>9</v>
      </c>
      <c r="D763" s="50" t="s">
        <v>258</v>
      </c>
      <c r="E763" s="50" t="s">
        <v>410</v>
      </c>
      <c r="F763" s="51">
        <v>44104</v>
      </c>
      <c r="G763" s="50" t="s">
        <v>378</v>
      </c>
      <c r="H763" s="52">
        <v>100</v>
      </c>
      <c r="I763" s="50" t="s">
        <v>675</v>
      </c>
      <c r="J763" s="50" t="s">
        <v>409</v>
      </c>
      <c r="K763" s="50" t="s">
        <v>410</v>
      </c>
      <c r="L763" s="50" t="s">
        <v>548</v>
      </c>
      <c r="M763" s="52">
        <v>167546</v>
      </c>
      <c r="N763" s="50" t="s">
        <v>549</v>
      </c>
      <c r="O763" s="50"/>
      <c r="P763" s="55">
        <v>-1038.05</v>
      </c>
      <c r="Q763" s="52">
        <v>9</v>
      </c>
      <c r="R763" s="50" t="s">
        <v>275</v>
      </c>
      <c r="S763" s="52">
        <v>2020</v>
      </c>
      <c r="T763" s="50" t="s">
        <v>550</v>
      </c>
      <c r="U763" s="50" t="s">
        <v>263</v>
      </c>
      <c r="V763" s="50" t="s">
        <v>276</v>
      </c>
      <c r="W763" s="50" t="s">
        <v>429</v>
      </c>
      <c r="X763" s="52">
        <v>1</v>
      </c>
      <c r="Y763" s="52"/>
      <c r="Z763" s="50" t="s">
        <v>266</v>
      </c>
      <c r="AA763" s="52">
        <v>1</v>
      </c>
      <c r="AB763" s="52">
        <v>1</v>
      </c>
      <c r="AC763" s="51">
        <v>44104</v>
      </c>
      <c r="AD763" s="51">
        <v>44106</v>
      </c>
      <c r="AE763" s="50" t="s">
        <v>670</v>
      </c>
    </row>
    <row r="764" spans="1:31" ht="17.25" customHeight="1">
      <c r="A764" s="57" t="str">
        <f t="shared" si="23"/>
        <v>RENDIMENTO SOBRE APLICAÇÃO FINANCEIRA</v>
      </c>
      <c r="B764" s="69" t="str">
        <f>VLOOKUP(A764,'De Para'!$C$3:$D$195,2,0)</f>
        <v>JUROS POR APLICAÇÕES</v>
      </c>
      <c r="C764" s="83">
        <f t="shared" si="24"/>
        <v>9</v>
      </c>
      <c r="D764" s="50" t="s">
        <v>258</v>
      </c>
      <c r="E764" s="50" t="s">
        <v>410</v>
      </c>
      <c r="F764" s="51">
        <v>44104</v>
      </c>
      <c r="G764" s="50" t="s">
        <v>621</v>
      </c>
      <c r="H764" s="52">
        <v>100</v>
      </c>
      <c r="I764" s="50" t="s">
        <v>675</v>
      </c>
      <c r="J764" s="50" t="s">
        <v>409</v>
      </c>
      <c r="K764" s="50" t="s">
        <v>410</v>
      </c>
      <c r="L764" s="50" t="s">
        <v>497</v>
      </c>
      <c r="M764" s="52">
        <v>167547</v>
      </c>
      <c r="N764" s="50" t="s">
        <v>498</v>
      </c>
      <c r="O764" s="50"/>
      <c r="P764" s="55">
        <v>633.53</v>
      </c>
      <c r="Q764" s="52">
        <v>9</v>
      </c>
      <c r="R764" s="50" t="s">
        <v>620</v>
      </c>
      <c r="S764" s="52">
        <v>2020</v>
      </c>
      <c r="T764" s="50" t="s">
        <v>623</v>
      </c>
      <c r="U764" s="50" t="s">
        <v>263</v>
      </c>
      <c r="V764" s="50" t="s">
        <v>276</v>
      </c>
      <c r="W764" s="50" t="s">
        <v>500</v>
      </c>
      <c r="X764" s="52">
        <v>1</v>
      </c>
      <c r="Y764" s="52"/>
      <c r="Z764" s="50" t="s">
        <v>266</v>
      </c>
      <c r="AA764" s="52">
        <v>1</v>
      </c>
      <c r="AB764" s="52">
        <v>1</v>
      </c>
      <c r="AC764" s="51">
        <v>44104</v>
      </c>
      <c r="AD764" s="51">
        <v>44106</v>
      </c>
      <c r="AE764" s="50" t="s">
        <v>670</v>
      </c>
    </row>
    <row r="765" spans="1:31" ht="17.25" customHeight="1">
      <c r="A765" s="57" t="str">
        <f t="shared" si="23"/>
        <v>APLICAÇÃO / RESGATE DE APLICAÇÃO</v>
      </c>
      <c r="B765" s="69" t="str">
        <f>VLOOKUP(A765,'De Para'!$C$3:$D$195,2,0)</f>
        <v>RECEBÍVEIS NAO CORRENTES</v>
      </c>
      <c r="C765" s="83">
        <f t="shared" si="24"/>
        <v>9</v>
      </c>
      <c r="D765" s="50" t="s">
        <v>258</v>
      </c>
      <c r="E765" s="50" t="s">
        <v>410</v>
      </c>
      <c r="F765" s="51">
        <v>44104</v>
      </c>
      <c r="G765" s="50" t="s">
        <v>259</v>
      </c>
      <c r="H765" s="52">
        <v>100</v>
      </c>
      <c r="I765" s="50" t="s">
        <v>690</v>
      </c>
      <c r="J765" s="50" t="s">
        <v>409</v>
      </c>
      <c r="K765" s="50" t="s">
        <v>410</v>
      </c>
      <c r="L765" s="50" t="s">
        <v>260</v>
      </c>
      <c r="M765" s="52">
        <v>167548</v>
      </c>
      <c r="N765" s="50" t="s">
        <v>261</v>
      </c>
      <c r="O765" s="50"/>
      <c r="P765" s="55">
        <v>-1251841.8899999999</v>
      </c>
      <c r="Q765" s="52">
        <v>9</v>
      </c>
      <c r="R765" s="50" t="s">
        <v>262</v>
      </c>
      <c r="S765" s="52">
        <v>2020</v>
      </c>
      <c r="T765" s="50" t="s">
        <v>271</v>
      </c>
      <c r="U765" s="50" t="s">
        <v>263</v>
      </c>
      <c r="V765" s="50" t="s">
        <v>264</v>
      </c>
      <c r="W765" s="50" t="s">
        <v>265</v>
      </c>
      <c r="X765" s="52">
        <v>1</v>
      </c>
      <c r="Y765" s="52"/>
      <c r="Z765" s="50" t="s">
        <v>266</v>
      </c>
      <c r="AA765" s="52">
        <v>1</v>
      </c>
      <c r="AB765" s="52">
        <v>1</v>
      </c>
      <c r="AC765" s="51">
        <v>44104</v>
      </c>
      <c r="AD765" s="51">
        <v>44106</v>
      </c>
      <c r="AE765" s="50" t="s">
        <v>671</v>
      </c>
    </row>
    <row r="766" spans="1:31" ht="17.25" customHeight="1">
      <c r="A766" s="57" t="str">
        <f t="shared" si="23"/>
        <v>APLICAÇÃO / RESGATE DE APLICAÇÃO</v>
      </c>
      <c r="B766" s="69" t="str">
        <f>VLOOKUP(A766,'De Para'!$C$3:$D$195,2,0)</f>
        <v>RECEBÍVEIS NAO CORRENTES</v>
      </c>
      <c r="C766" s="83">
        <f t="shared" si="24"/>
        <v>9</v>
      </c>
      <c r="D766" s="50" t="s">
        <v>258</v>
      </c>
      <c r="E766" s="50" t="s">
        <v>410</v>
      </c>
      <c r="F766" s="51">
        <v>44104</v>
      </c>
      <c r="G766" s="50" t="s">
        <v>624</v>
      </c>
      <c r="H766" s="52">
        <v>100</v>
      </c>
      <c r="I766" s="50" t="s">
        <v>675</v>
      </c>
      <c r="J766" s="50" t="s">
        <v>409</v>
      </c>
      <c r="K766" s="50" t="s">
        <v>410</v>
      </c>
      <c r="L766" s="50" t="s">
        <v>260</v>
      </c>
      <c r="M766" s="52">
        <v>167550</v>
      </c>
      <c r="N766" s="50" t="s">
        <v>261</v>
      </c>
      <c r="O766" s="50"/>
      <c r="P766" s="55">
        <v>1251841.8899999999</v>
      </c>
      <c r="Q766" s="52">
        <v>9</v>
      </c>
      <c r="R766" s="50" t="s">
        <v>262</v>
      </c>
      <c r="S766" s="52">
        <v>2020</v>
      </c>
      <c r="T766" s="50" t="s">
        <v>271</v>
      </c>
      <c r="U766" s="50" t="s">
        <v>263</v>
      </c>
      <c r="V766" s="50" t="s">
        <v>264</v>
      </c>
      <c r="W766" s="50" t="s">
        <v>265</v>
      </c>
      <c r="X766" s="52">
        <v>1</v>
      </c>
      <c r="Y766" s="52"/>
      <c r="Z766" s="50" t="s">
        <v>266</v>
      </c>
      <c r="AA766" s="52">
        <v>1</v>
      </c>
      <c r="AB766" s="52">
        <v>0</v>
      </c>
      <c r="AC766" s="51">
        <v>44104</v>
      </c>
      <c r="AD766" s="51">
        <v>44106</v>
      </c>
      <c r="AE766" s="50" t="s">
        <v>670</v>
      </c>
    </row>
    <row r="767" spans="1:31" ht="17.25" customHeight="1">
      <c r="A767" s="57" t="str">
        <f t="shared" si="23"/>
        <v>SALÁRIOS E ORDENADOS</v>
      </c>
      <c r="B767" s="69" t="str">
        <f>VLOOKUP(A767,'De Para'!$C$3:$D$195,2,0)</f>
        <v>FOLHA E ENCARGOS</v>
      </c>
      <c r="C767" s="83">
        <f t="shared" si="24"/>
        <v>9</v>
      </c>
      <c r="D767" s="50" t="s">
        <v>258</v>
      </c>
      <c r="E767" s="50" t="s">
        <v>410</v>
      </c>
      <c r="F767" s="51">
        <v>44104</v>
      </c>
      <c r="G767" s="50" t="s">
        <v>278</v>
      </c>
      <c r="H767" s="52">
        <v>100</v>
      </c>
      <c r="I767" s="50" t="s">
        <v>675</v>
      </c>
      <c r="J767" s="50" t="s">
        <v>409</v>
      </c>
      <c r="K767" s="50" t="s">
        <v>410</v>
      </c>
      <c r="L767" s="50" t="s">
        <v>279</v>
      </c>
      <c r="M767" s="52">
        <v>167553</v>
      </c>
      <c r="N767" s="50" t="s">
        <v>280</v>
      </c>
      <c r="O767" s="50" t="s">
        <v>281</v>
      </c>
      <c r="P767" s="55">
        <v>-616433.87</v>
      </c>
      <c r="Q767" s="52">
        <v>9</v>
      </c>
      <c r="R767" s="50" t="s">
        <v>1671</v>
      </c>
      <c r="S767" s="52">
        <v>2020</v>
      </c>
      <c r="T767" s="50" t="s">
        <v>1672</v>
      </c>
      <c r="U767" s="50" t="s">
        <v>263</v>
      </c>
      <c r="V767" s="50" t="s">
        <v>282</v>
      </c>
      <c r="W767" s="50" t="s">
        <v>283</v>
      </c>
      <c r="X767" s="52">
        <v>1</v>
      </c>
      <c r="Y767" s="52">
        <v>138481</v>
      </c>
      <c r="Z767" s="50" t="s">
        <v>266</v>
      </c>
      <c r="AA767" s="52">
        <v>1</v>
      </c>
      <c r="AB767" s="52">
        <v>0</v>
      </c>
      <c r="AC767" s="51">
        <v>44104</v>
      </c>
      <c r="AD767" s="51">
        <v>44106</v>
      </c>
      <c r="AE767" s="50" t="s">
        <v>670</v>
      </c>
    </row>
    <row r="768" spans="1:31" ht="17.25" customHeight="1">
      <c r="A768" s="57" t="str">
        <f t="shared" si="23"/>
        <v>RESCISÕES</v>
      </c>
      <c r="B768" s="69" t="str">
        <f>VLOOKUP(A768,'De Para'!$C$3:$D$195,2,0)</f>
        <v>FOLHA E ENCARGOS</v>
      </c>
      <c r="C768" s="83">
        <f t="shared" si="24"/>
        <v>9</v>
      </c>
      <c r="D768" s="50" t="s">
        <v>258</v>
      </c>
      <c r="E768" s="50" t="s">
        <v>410</v>
      </c>
      <c r="F768" s="51">
        <v>44104</v>
      </c>
      <c r="G768" s="50" t="s">
        <v>278</v>
      </c>
      <c r="H768" s="52">
        <v>100</v>
      </c>
      <c r="I768" s="50" t="s">
        <v>675</v>
      </c>
      <c r="J768" s="50" t="s">
        <v>409</v>
      </c>
      <c r="K768" s="50" t="s">
        <v>410</v>
      </c>
      <c r="L768" s="50" t="s">
        <v>368</v>
      </c>
      <c r="M768" s="52">
        <v>167554</v>
      </c>
      <c r="N768" s="50" t="s">
        <v>369</v>
      </c>
      <c r="O768" s="50" t="s">
        <v>369</v>
      </c>
      <c r="P768" s="55">
        <v>-2584.1</v>
      </c>
      <c r="Q768" s="52">
        <v>9</v>
      </c>
      <c r="R768" s="50" t="s">
        <v>1673</v>
      </c>
      <c r="S768" s="52">
        <v>2020</v>
      </c>
      <c r="T768" s="50" t="s">
        <v>1674</v>
      </c>
      <c r="U768" s="50" t="s">
        <v>263</v>
      </c>
      <c r="V768" s="50" t="s">
        <v>282</v>
      </c>
      <c r="W768" s="50" t="s">
        <v>292</v>
      </c>
      <c r="X768" s="52">
        <v>1</v>
      </c>
      <c r="Y768" s="52">
        <v>137625</v>
      </c>
      <c r="Z768" s="50" t="s">
        <v>266</v>
      </c>
      <c r="AA768" s="52">
        <v>1</v>
      </c>
      <c r="AB768" s="52">
        <v>0</v>
      </c>
      <c r="AC768" s="51">
        <v>44104</v>
      </c>
      <c r="AD768" s="51">
        <v>44106</v>
      </c>
      <c r="AE768" s="50" t="s">
        <v>670</v>
      </c>
    </row>
    <row r="769" spans="1:31" ht="17.25" customHeight="1">
      <c r="A769" s="57" t="str">
        <f t="shared" si="23"/>
        <v>RESCISÕES</v>
      </c>
      <c r="B769" s="69" t="str">
        <f>VLOOKUP(A769,'De Para'!$C$3:$D$195,2,0)</f>
        <v>FOLHA E ENCARGOS</v>
      </c>
      <c r="C769" s="83">
        <f t="shared" si="24"/>
        <v>9</v>
      </c>
      <c r="D769" s="50" t="s">
        <v>258</v>
      </c>
      <c r="E769" s="50" t="s">
        <v>410</v>
      </c>
      <c r="F769" s="51">
        <v>44104</v>
      </c>
      <c r="G769" s="50" t="s">
        <v>278</v>
      </c>
      <c r="H769" s="52">
        <v>100</v>
      </c>
      <c r="I769" s="50" t="s">
        <v>675</v>
      </c>
      <c r="J769" s="50" t="s">
        <v>409</v>
      </c>
      <c r="K769" s="50" t="s">
        <v>410</v>
      </c>
      <c r="L769" s="50" t="s">
        <v>368</v>
      </c>
      <c r="M769" s="52">
        <v>167555</v>
      </c>
      <c r="N769" s="50" t="s">
        <v>369</v>
      </c>
      <c r="O769" s="50" t="s">
        <v>369</v>
      </c>
      <c r="P769" s="55">
        <v>-1787.68</v>
      </c>
      <c r="Q769" s="52">
        <v>9</v>
      </c>
      <c r="R769" s="50" t="s">
        <v>1675</v>
      </c>
      <c r="S769" s="52">
        <v>2020</v>
      </c>
      <c r="T769" s="50" t="s">
        <v>1676</v>
      </c>
      <c r="U769" s="50" t="s">
        <v>263</v>
      </c>
      <c r="V769" s="50" t="s">
        <v>282</v>
      </c>
      <c r="W769" s="50" t="s">
        <v>292</v>
      </c>
      <c r="X769" s="52">
        <v>1</v>
      </c>
      <c r="Y769" s="52">
        <v>137635</v>
      </c>
      <c r="Z769" s="50" t="s">
        <v>266</v>
      </c>
      <c r="AA769" s="52">
        <v>1</v>
      </c>
      <c r="AB769" s="52">
        <v>0</v>
      </c>
      <c r="AC769" s="51">
        <v>44104</v>
      </c>
      <c r="AD769" s="51">
        <v>44106</v>
      </c>
      <c r="AE769" s="50" t="s">
        <v>670</v>
      </c>
    </row>
    <row r="770" spans="1:31" ht="17.25" customHeight="1">
      <c r="A770" s="57" t="str">
        <f t="shared" si="23"/>
        <v>RESCISÕES</v>
      </c>
      <c r="B770" s="69" t="str">
        <f>VLOOKUP(A770,'De Para'!$C$3:$D$195,2,0)</f>
        <v>FOLHA E ENCARGOS</v>
      </c>
      <c r="C770" s="83">
        <f t="shared" si="24"/>
        <v>9</v>
      </c>
      <c r="D770" s="50" t="s">
        <v>258</v>
      </c>
      <c r="E770" s="50" t="s">
        <v>410</v>
      </c>
      <c r="F770" s="51">
        <v>44104</v>
      </c>
      <c r="G770" s="50" t="s">
        <v>278</v>
      </c>
      <c r="H770" s="52">
        <v>100</v>
      </c>
      <c r="I770" s="50" t="s">
        <v>675</v>
      </c>
      <c r="J770" s="50" t="s">
        <v>409</v>
      </c>
      <c r="K770" s="50" t="s">
        <v>410</v>
      </c>
      <c r="L770" s="50" t="s">
        <v>368</v>
      </c>
      <c r="M770" s="52">
        <v>167556</v>
      </c>
      <c r="N770" s="50" t="s">
        <v>369</v>
      </c>
      <c r="O770" s="50" t="s">
        <v>369</v>
      </c>
      <c r="P770" s="55">
        <v>-1629.5</v>
      </c>
      <c r="Q770" s="52">
        <v>9</v>
      </c>
      <c r="R770" s="50" t="s">
        <v>1677</v>
      </c>
      <c r="S770" s="52">
        <v>2020</v>
      </c>
      <c r="T770" s="50" t="s">
        <v>1678</v>
      </c>
      <c r="U770" s="50" t="s">
        <v>263</v>
      </c>
      <c r="V770" s="50" t="s">
        <v>282</v>
      </c>
      <c r="W770" s="50" t="s">
        <v>292</v>
      </c>
      <c r="X770" s="52">
        <v>1</v>
      </c>
      <c r="Y770" s="52">
        <v>137742</v>
      </c>
      <c r="Z770" s="50" t="s">
        <v>266</v>
      </c>
      <c r="AA770" s="52">
        <v>1</v>
      </c>
      <c r="AB770" s="52">
        <v>0</v>
      </c>
      <c r="AC770" s="51">
        <v>44104</v>
      </c>
      <c r="AD770" s="51">
        <v>44106</v>
      </c>
      <c r="AE770" s="50" t="s">
        <v>670</v>
      </c>
    </row>
    <row r="771" spans="1:31" ht="17.25" customHeight="1">
      <c r="A771" s="57" t="str">
        <f t="shared" ref="A771:A834" si="25">N771</f>
        <v>RESCISÕES</v>
      </c>
      <c r="B771" s="69" t="str">
        <f>VLOOKUP(A771,'De Para'!$C$3:$D$195,2,0)</f>
        <v>FOLHA E ENCARGOS</v>
      </c>
      <c r="C771" s="83">
        <f t="shared" si="24"/>
        <v>9</v>
      </c>
      <c r="D771" s="50" t="s">
        <v>258</v>
      </c>
      <c r="E771" s="50" t="s">
        <v>410</v>
      </c>
      <c r="F771" s="51">
        <v>44104</v>
      </c>
      <c r="G771" s="50" t="s">
        <v>278</v>
      </c>
      <c r="H771" s="52">
        <v>100</v>
      </c>
      <c r="I771" s="50" t="s">
        <v>675</v>
      </c>
      <c r="J771" s="50" t="s">
        <v>409</v>
      </c>
      <c r="K771" s="50" t="s">
        <v>410</v>
      </c>
      <c r="L771" s="50" t="s">
        <v>368</v>
      </c>
      <c r="M771" s="52">
        <v>167557</v>
      </c>
      <c r="N771" s="50" t="s">
        <v>369</v>
      </c>
      <c r="O771" s="50" t="s">
        <v>369</v>
      </c>
      <c r="P771" s="55">
        <v>-4182.01</v>
      </c>
      <c r="Q771" s="52">
        <v>9</v>
      </c>
      <c r="R771" s="50" t="s">
        <v>1679</v>
      </c>
      <c r="S771" s="52">
        <v>2020</v>
      </c>
      <c r="T771" s="50" t="s">
        <v>1680</v>
      </c>
      <c r="U771" s="50" t="s">
        <v>263</v>
      </c>
      <c r="V771" s="50" t="s">
        <v>282</v>
      </c>
      <c r="W771" s="50" t="s">
        <v>292</v>
      </c>
      <c r="X771" s="52">
        <v>1</v>
      </c>
      <c r="Y771" s="52">
        <v>137779</v>
      </c>
      <c r="Z771" s="50" t="s">
        <v>266</v>
      </c>
      <c r="AA771" s="52">
        <v>1</v>
      </c>
      <c r="AB771" s="52">
        <v>0</v>
      </c>
      <c r="AC771" s="51">
        <v>44104</v>
      </c>
      <c r="AD771" s="51">
        <v>44106</v>
      </c>
      <c r="AE771" s="50" t="s">
        <v>670</v>
      </c>
    </row>
    <row r="772" spans="1:31" ht="17.25" customHeight="1">
      <c r="A772" s="57" t="str">
        <f t="shared" si="25"/>
        <v>RENDIMENTO SOBRE APLICAÇÃO FINANCEIRA</v>
      </c>
      <c r="B772" s="69" t="str">
        <f>VLOOKUP(A772,'De Para'!$C$3:$D$195,2,0)</f>
        <v>JUROS POR APLICAÇÕES</v>
      </c>
      <c r="C772" s="83">
        <f t="shared" si="24"/>
        <v>9</v>
      </c>
      <c r="D772" s="50" t="s">
        <v>258</v>
      </c>
      <c r="E772" s="50" t="s">
        <v>410</v>
      </c>
      <c r="F772" s="51">
        <v>44104</v>
      </c>
      <c r="G772" s="50" t="s">
        <v>621</v>
      </c>
      <c r="H772" s="52">
        <v>100</v>
      </c>
      <c r="I772" s="50" t="s">
        <v>1331</v>
      </c>
      <c r="J772" s="50" t="s">
        <v>409</v>
      </c>
      <c r="K772" s="50" t="s">
        <v>410</v>
      </c>
      <c r="L772" s="50" t="s">
        <v>497</v>
      </c>
      <c r="M772" s="52">
        <v>167559</v>
      </c>
      <c r="N772" s="50" t="s">
        <v>498</v>
      </c>
      <c r="O772" s="50"/>
      <c r="P772" s="55">
        <v>1358.15</v>
      </c>
      <c r="Q772" s="52">
        <v>9</v>
      </c>
      <c r="R772" s="50" t="s">
        <v>620</v>
      </c>
      <c r="S772" s="52">
        <v>2020</v>
      </c>
      <c r="T772" s="50" t="s">
        <v>526</v>
      </c>
      <c r="U772" s="50" t="s">
        <v>263</v>
      </c>
      <c r="V772" s="50" t="s">
        <v>276</v>
      </c>
      <c r="W772" s="50" t="s">
        <v>500</v>
      </c>
      <c r="X772" s="52">
        <v>1</v>
      </c>
      <c r="Y772" s="52"/>
      <c r="Z772" s="50" t="s">
        <v>266</v>
      </c>
      <c r="AA772" s="52">
        <v>1</v>
      </c>
      <c r="AB772" s="52">
        <v>1</v>
      </c>
      <c r="AC772" s="51">
        <v>44104</v>
      </c>
      <c r="AD772" s="51">
        <v>44106</v>
      </c>
      <c r="AE772" s="50" t="s">
        <v>669</v>
      </c>
    </row>
    <row r="773" spans="1:31" ht="17.25" customHeight="1">
      <c r="A773" s="57" t="str">
        <f t="shared" si="25"/>
        <v>APLICAÇÃO / RESGATE DE APLICAÇÃO</v>
      </c>
      <c r="B773" s="69" t="str">
        <f>VLOOKUP(A773,'De Para'!$C$3:$D$195,2,0)</f>
        <v>RECEBÍVEIS NAO CORRENTES</v>
      </c>
      <c r="C773" s="83">
        <f t="shared" si="24"/>
        <v>9</v>
      </c>
      <c r="D773" s="50" t="s">
        <v>258</v>
      </c>
      <c r="E773" s="50" t="s">
        <v>410</v>
      </c>
      <c r="F773" s="51">
        <v>44092</v>
      </c>
      <c r="G773" s="50" t="s">
        <v>259</v>
      </c>
      <c r="H773" s="52">
        <v>100</v>
      </c>
      <c r="I773" s="50" t="s">
        <v>757</v>
      </c>
      <c r="J773" s="50" t="s">
        <v>409</v>
      </c>
      <c r="K773" s="50" t="s">
        <v>410</v>
      </c>
      <c r="L773" s="50" t="s">
        <v>260</v>
      </c>
      <c r="M773" s="52">
        <v>167640</v>
      </c>
      <c r="N773" s="50" t="s">
        <v>261</v>
      </c>
      <c r="O773" s="50"/>
      <c r="P773" s="55">
        <v>-5922093.4500000002</v>
      </c>
      <c r="Q773" s="52">
        <v>9</v>
      </c>
      <c r="R773" s="50" t="s">
        <v>1681</v>
      </c>
      <c r="S773" s="52">
        <v>2020</v>
      </c>
      <c r="T773" s="50" t="s">
        <v>637</v>
      </c>
      <c r="U773" s="50" t="s">
        <v>263</v>
      </c>
      <c r="V773" s="50" t="s">
        <v>264</v>
      </c>
      <c r="W773" s="50" t="s">
        <v>265</v>
      </c>
      <c r="X773" s="52">
        <v>1</v>
      </c>
      <c r="Y773" s="52"/>
      <c r="Z773" s="50" t="s">
        <v>266</v>
      </c>
      <c r="AA773" s="52">
        <v>1</v>
      </c>
      <c r="AB773" s="52">
        <v>1</v>
      </c>
      <c r="AC773" s="51">
        <v>44092</v>
      </c>
      <c r="AD773" s="51">
        <v>44106</v>
      </c>
      <c r="AE773" s="50" t="s">
        <v>672</v>
      </c>
    </row>
    <row r="774" spans="1:31" ht="17.25" customHeight="1">
      <c r="A774" s="57" t="str">
        <f t="shared" si="25"/>
        <v>APLICAÇÃO / RESGATE DE APLICAÇÃO</v>
      </c>
      <c r="B774" s="69" t="str">
        <f>VLOOKUP(A774,'De Para'!$C$3:$D$195,2,0)</f>
        <v>RECEBÍVEIS NAO CORRENTES</v>
      </c>
      <c r="C774" s="83">
        <f t="shared" si="24"/>
        <v>9</v>
      </c>
      <c r="D774" s="50" t="s">
        <v>258</v>
      </c>
      <c r="E774" s="50" t="s">
        <v>410</v>
      </c>
      <c r="F774" s="51">
        <v>44092</v>
      </c>
      <c r="G774" s="50" t="s">
        <v>624</v>
      </c>
      <c r="H774" s="52">
        <v>100</v>
      </c>
      <c r="I774" s="50" t="s">
        <v>1682</v>
      </c>
      <c r="J774" s="50" t="s">
        <v>409</v>
      </c>
      <c r="K774" s="50" t="s">
        <v>410</v>
      </c>
      <c r="L774" s="50" t="s">
        <v>260</v>
      </c>
      <c r="M774" s="52">
        <v>167641</v>
      </c>
      <c r="N774" s="50" t="s">
        <v>261</v>
      </c>
      <c r="O774" s="50"/>
      <c r="P774" s="55">
        <v>5922093.4500000002</v>
      </c>
      <c r="Q774" s="52">
        <v>9</v>
      </c>
      <c r="R774" s="50" t="s">
        <v>1681</v>
      </c>
      <c r="S774" s="52">
        <v>2020</v>
      </c>
      <c r="T774" s="50" t="s">
        <v>637</v>
      </c>
      <c r="U774" s="50" t="s">
        <v>263</v>
      </c>
      <c r="V774" s="50" t="s">
        <v>264</v>
      </c>
      <c r="W774" s="50" t="s">
        <v>265</v>
      </c>
      <c r="X774" s="52">
        <v>1</v>
      </c>
      <c r="Y774" s="52"/>
      <c r="Z774" s="50" t="s">
        <v>266</v>
      </c>
      <c r="AA774" s="52">
        <v>1</v>
      </c>
      <c r="AB774" s="52">
        <v>0</v>
      </c>
      <c r="AC774" s="51">
        <v>44092</v>
      </c>
      <c r="AD774" s="51">
        <v>44106</v>
      </c>
      <c r="AE774" s="50" t="s">
        <v>674</v>
      </c>
    </row>
    <row r="775" spans="1:31" ht="17.25" customHeight="1">
      <c r="A775" s="57" t="str">
        <f t="shared" si="25"/>
        <v>APLICAÇÃO / RESGATE DE APLICAÇÃO</v>
      </c>
      <c r="B775" s="69" t="str">
        <f>VLOOKUP(A775,'De Para'!$C$3:$D$195,2,0)</f>
        <v>RECEBÍVEIS NAO CORRENTES</v>
      </c>
      <c r="C775" s="83">
        <f t="shared" si="24"/>
        <v>9</v>
      </c>
      <c r="D775" s="50" t="s">
        <v>258</v>
      </c>
      <c r="E775" s="50" t="s">
        <v>410</v>
      </c>
      <c r="F775" s="51">
        <v>44097</v>
      </c>
      <c r="G775" s="50" t="s">
        <v>259</v>
      </c>
      <c r="H775" s="52">
        <v>100</v>
      </c>
      <c r="I775" s="50" t="s">
        <v>1682</v>
      </c>
      <c r="J775" s="50" t="s">
        <v>409</v>
      </c>
      <c r="K775" s="50" t="s">
        <v>410</v>
      </c>
      <c r="L775" s="50" t="s">
        <v>260</v>
      </c>
      <c r="M775" s="52">
        <v>167642</v>
      </c>
      <c r="N775" s="50" t="s">
        <v>261</v>
      </c>
      <c r="O775" s="50"/>
      <c r="P775" s="55">
        <v>-5921000</v>
      </c>
      <c r="Q775" s="52">
        <v>9</v>
      </c>
      <c r="R775" s="50" t="s">
        <v>638</v>
      </c>
      <c r="S775" s="52">
        <v>2020</v>
      </c>
      <c r="T775" s="50" t="s">
        <v>271</v>
      </c>
      <c r="U775" s="50" t="s">
        <v>263</v>
      </c>
      <c r="V775" s="50" t="s">
        <v>264</v>
      </c>
      <c r="W775" s="50" t="s">
        <v>265</v>
      </c>
      <c r="X775" s="52">
        <v>1</v>
      </c>
      <c r="Y775" s="52"/>
      <c r="Z775" s="50" t="s">
        <v>266</v>
      </c>
      <c r="AA775" s="52">
        <v>1</v>
      </c>
      <c r="AB775" s="52">
        <v>1</v>
      </c>
      <c r="AC775" s="51">
        <v>44097</v>
      </c>
      <c r="AD775" s="51">
        <v>44106</v>
      </c>
      <c r="AE775" s="50" t="s">
        <v>674</v>
      </c>
    </row>
    <row r="776" spans="1:31" ht="17.25" customHeight="1">
      <c r="A776" s="57" t="str">
        <f t="shared" si="25"/>
        <v>APLICAÇÃO / RESGATE DE APLICAÇÃO</v>
      </c>
      <c r="B776" s="69" t="str">
        <f>VLOOKUP(A776,'De Para'!$C$3:$D$195,2,0)</f>
        <v>RECEBÍVEIS NAO CORRENTES</v>
      </c>
      <c r="C776" s="83">
        <f t="shared" si="24"/>
        <v>9</v>
      </c>
      <c r="D776" s="50" t="s">
        <v>258</v>
      </c>
      <c r="E776" s="50" t="s">
        <v>410</v>
      </c>
      <c r="F776" s="51">
        <v>44097</v>
      </c>
      <c r="G776" s="50" t="s">
        <v>624</v>
      </c>
      <c r="H776" s="52">
        <v>100</v>
      </c>
      <c r="I776" s="50" t="s">
        <v>757</v>
      </c>
      <c r="J776" s="50" t="s">
        <v>409</v>
      </c>
      <c r="K776" s="50" t="s">
        <v>410</v>
      </c>
      <c r="L776" s="50" t="s">
        <v>260</v>
      </c>
      <c r="M776" s="52">
        <v>167643</v>
      </c>
      <c r="N776" s="50" t="s">
        <v>261</v>
      </c>
      <c r="O776" s="53"/>
      <c r="P776" s="55">
        <v>5921000</v>
      </c>
      <c r="Q776" s="52">
        <v>9</v>
      </c>
      <c r="R776" s="50" t="s">
        <v>638</v>
      </c>
      <c r="S776" s="52">
        <v>2020</v>
      </c>
      <c r="T776" s="50" t="s">
        <v>271</v>
      </c>
      <c r="U776" s="50" t="s">
        <v>263</v>
      </c>
      <c r="V776" s="50" t="s">
        <v>264</v>
      </c>
      <c r="W776" s="50" t="s">
        <v>265</v>
      </c>
      <c r="X776" s="52">
        <v>1</v>
      </c>
      <c r="Y776" s="52"/>
      <c r="Z776" s="50" t="s">
        <v>266</v>
      </c>
      <c r="AA776" s="52">
        <v>1</v>
      </c>
      <c r="AB776" s="52">
        <v>0</v>
      </c>
      <c r="AC776" s="51">
        <v>44097</v>
      </c>
      <c r="AD776" s="51">
        <v>44106</v>
      </c>
      <c r="AE776" s="50" t="s">
        <v>672</v>
      </c>
    </row>
    <row r="777" spans="1:31" ht="17.25" customHeight="1">
      <c r="A777" s="57" t="str">
        <f t="shared" si="25"/>
        <v>RECEITA DE CONTRATOS DE GESTÃO HOSPITALAR - CR</v>
      </c>
      <c r="B777" s="69" t="str">
        <f>VLOOKUP(A777,'De Para'!$C$3:$D$195,2,0)</f>
        <v>INGRESSOS DE FATURAS</v>
      </c>
      <c r="C777" s="83">
        <f t="shared" si="24"/>
        <v>9</v>
      </c>
      <c r="D777" s="50" t="s">
        <v>258</v>
      </c>
      <c r="E777" s="50" t="s">
        <v>410</v>
      </c>
      <c r="F777" s="51">
        <v>44099</v>
      </c>
      <c r="G777" s="50" t="s">
        <v>621</v>
      </c>
      <c r="H777" s="52">
        <v>100</v>
      </c>
      <c r="I777" s="50" t="s">
        <v>757</v>
      </c>
      <c r="J777" s="50" t="s">
        <v>409</v>
      </c>
      <c r="K777" s="50" t="s">
        <v>410</v>
      </c>
      <c r="L777" s="50" t="s">
        <v>632</v>
      </c>
      <c r="M777" s="52">
        <v>167644</v>
      </c>
      <c r="N777" s="50" t="s">
        <v>633</v>
      </c>
      <c r="O777" s="50"/>
      <c r="P777" s="55">
        <v>3383654.1</v>
      </c>
      <c r="Q777" s="52">
        <v>9</v>
      </c>
      <c r="R777" s="50" t="s">
        <v>1333</v>
      </c>
      <c r="S777" s="52">
        <v>2020</v>
      </c>
      <c r="T777" s="50" t="s">
        <v>1683</v>
      </c>
      <c r="U777" s="50" t="s">
        <v>629</v>
      </c>
      <c r="V777" s="50" t="s">
        <v>630</v>
      </c>
      <c r="W777" s="50" t="s">
        <v>634</v>
      </c>
      <c r="X777" s="52">
        <v>1</v>
      </c>
      <c r="Y777" s="52"/>
      <c r="Z777" s="50" t="s">
        <v>266</v>
      </c>
      <c r="AA777" s="52">
        <v>1</v>
      </c>
      <c r="AB777" s="52">
        <v>1</v>
      </c>
      <c r="AC777" s="51">
        <v>44099</v>
      </c>
      <c r="AD777" s="51">
        <v>44106</v>
      </c>
      <c r="AE777" s="50" t="s">
        <v>672</v>
      </c>
    </row>
    <row r="778" spans="1:31" ht="17.25" customHeight="1">
      <c r="A778" s="57" t="str">
        <f t="shared" si="25"/>
        <v>RENDIMENTO SOBRE APLICAÇÃO FINANCEIRA</v>
      </c>
      <c r="B778" s="69" t="str">
        <f>VLOOKUP(A778,'De Para'!$C$3:$D$195,2,0)</f>
        <v>JUROS POR APLICAÇÕES</v>
      </c>
      <c r="C778" s="83">
        <f t="shared" si="24"/>
        <v>9</v>
      </c>
      <c r="D778" s="50" t="s">
        <v>258</v>
      </c>
      <c r="E778" s="50" t="s">
        <v>410</v>
      </c>
      <c r="F778" s="51">
        <v>44104</v>
      </c>
      <c r="G778" s="50" t="s">
        <v>378</v>
      </c>
      <c r="H778" s="52">
        <v>100</v>
      </c>
      <c r="I778" s="50" t="s">
        <v>1682</v>
      </c>
      <c r="J778" s="50" t="s">
        <v>409</v>
      </c>
      <c r="K778" s="50" t="s">
        <v>410</v>
      </c>
      <c r="L778" s="50" t="s">
        <v>497</v>
      </c>
      <c r="M778" s="52">
        <v>167646</v>
      </c>
      <c r="N778" s="50" t="s">
        <v>498</v>
      </c>
      <c r="O778" s="50"/>
      <c r="P778" s="55">
        <v>-215.58</v>
      </c>
      <c r="Q778" s="52">
        <v>9</v>
      </c>
      <c r="R778" s="50" t="s">
        <v>620</v>
      </c>
      <c r="S778" s="52">
        <v>2020</v>
      </c>
      <c r="T778" s="50" t="s">
        <v>627</v>
      </c>
      <c r="U778" s="50" t="s">
        <v>263</v>
      </c>
      <c r="V778" s="50" t="s">
        <v>276</v>
      </c>
      <c r="W778" s="50" t="s">
        <v>500</v>
      </c>
      <c r="X778" s="52">
        <v>1</v>
      </c>
      <c r="Y778" s="52"/>
      <c r="Z778" s="50" t="s">
        <v>266</v>
      </c>
      <c r="AA778" s="52">
        <v>1</v>
      </c>
      <c r="AB778" s="52">
        <v>1</v>
      </c>
      <c r="AC778" s="51">
        <v>44104</v>
      </c>
      <c r="AD778" s="51">
        <v>44106</v>
      </c>
      <c r="AE778" s="50" t="s">
        <v>674</v>
      </c>
    </row>
    <row r="779" spans="1:31" ht="17.25" customHeight="1">
      <c r="A779" s="57" t="str">
        <f t="shared" si="25"/>
        <v>MATERIAIS HOSPITALARES C/ RESTRICAO</v>
      </c>
      <c r="B779" s="69" t="str">
        <f>VLOOKUP(A779,'De Para'!$C$3:$D$195,2,0)</f>
        <v>FORNECEDORES</v>
      </c>
      <c r="C779" s="83">
        <f t="shared" si="24"/>
        <v>10</v>
      </c>
      <c r="D779" s="50" t="s">
        <v>258</v>
      </c>
      <c r="E779" s="50" t="s">
        <v>410</v>
      </c>
      <c r="F779" s="51">
        <v>44105</v>
      </c>
      <c r="G779" s="50" t="s">
        <v>278</v>
      </c>
      <c r="H779" s="52">
        <v>100</v>
      </c>
      <c r="I779" s="50" t="s">
        <v>675</v>
      </c>
      <c r="J779" s="50" t="s">
        <v>409</v>
      </c>
      <c r="K779" s="50" t="s">
        <v>410</v>
      </c>
      <c r="L779" s="50" t="s">
        <v>359</v>
      </c>
      <c r="M779" s="52">
        <v>167766</v>
      </c>
      <c r="N779" s="50" t="s">
        <v>360</v>
      </c>
      <c r="O779" s="50" t="s">
        <v>1684</v>
      </c>
      <c r="P779" s="55">
        <v>-359.6</v>
      </c>
      <c r="Q779" s="52">
        <v>10</v>
      </c>
      <c r="R779" s="50" t="s">
        <v>1685</v>
      </c>
      <c r="S779" s="52">
        <v>2020</v>
      </c>
      <c r="T779" s="50" t="s">
        <v>1686</v>
      </c>
      <c r="U779" s="50" t="s">
        <v>263</v>
      </c>
      <c r="V779" s="50" t="s">
        <v>303</v>
      </c>
      <c r="W779" s="50" t="s">
        <v>344</v>
      </c>
      <c r="X779" s="52">
        <v>1</v>
      </c>
      <c r="Y779" s="52">
        <v>134811</v>
      </c>
      <c r="Z779" s="50" t="s">
        <v>266</v>
      </c>
      <c r="AA779" s="52">
        <v>1</v>
      </c>
      <c r="AB779" s="52">
        <v>0</v>
      </c>
      <c r="AC779" s="51">
        <v>44105</v>
      </c>
      <c r="AD779" s="51">
        <v>44106</v>
      </c>
      <c r="AE779" s="50" t="s">
        <v>670</v>
      </c>
    </row>
    <row r="780" spans="1:31" ht="17.25" customHeight="1">
      <c r="A780" s="57" t="str">
        <f t="shared" si="25"/>
        <v>ALUGUEL DE MÁQUINAS E EQUIPAMENTOS</v>
      </c>
      <c r="B780" s="69" t="str">
        <f>VLOOKUP(A780,'De Para'!$C$3:$D$195,2,0)</f>
        <v>FORNECEDORES</v>
      </c>
      <c r="C780" s="83">
        <f t="shared" si="24"/>
        <v>10</v>
      </c>
      <c r="D780" s="50" t="s">
        <v>258</v>
      </c>
      <c r="E780" s="50" t="s">
        <v>410</v>
      </c>
      <c r="F780" s="51">
        <v>44105</v>
      </c>
      <c r="G780" s="50" t="s">
        <v>278</v>
      </c>
      <c r="H780" s="52">
        <v>100</v>
      </c>
      <c r="I780" s="50" t="s">
        <v>675</v>
      </c>
      <c r="J780" s="50" t="s">
        <v>409</v>
      </c>
      <c r="K780" s="50" t="s">
        <v>410</v>
      </c>
      <c r="L780" s="50" t="s">
        <v>439</v>
      </c>
      <c r="M780" s="52">
        <v>167767</v>
      </c>
      <c r="N780" s="50" t="s">
        <v>440</v>
      </c>
      <c r="O780" s="50" t="s">
        <v>1395</v>
      </c>
      <c r="P780" s="55">
        <v>-3550</v>
      </c>
      <c r="Q780" s="52">
        <v>10</v>
      </c>
      <c r="R780" s="50" t="s">
        <v>1687</v>
      </c>
      <c r="S780" s="52">
        <v>2020</v>
      </c>
      <c r="T780" s="50" t="s">
        <v>1688</v>
      </c>
      <c r="U780" s="50" t="s">
        <v>263</v>
      </c>
      <c r="V780" s="50" t="s">
        <v>329</v>
      </c>
      <c r="W780" s="50" t="s">
        <v>330</v>
      </c>
      <c r="X780" s="52">
        <v>1</v>
      </c>
      <c r="Y780" s="52">
        <v>135445</v>
      </c>
      <c r="Z780" s="50" t="s">
        <v>266</v>
      </c>
      <c r="AA780" s="52">
        <v>1</v>
      </c>
      <c r="AB780" s="52">
        <v>0</v>
      </c>
      <c r="AC780" s="51">
        <v>44105</v>
      </c>
      <c r="AD780" s="51">
        <v>44106</v>
      </c>
      <c r="AE780" s="50" t="s">
        <v>670</v>
      </c>
    </row>
    <row r="781" spans="1:31" ht="17.25" customHeight="1">
      <c r="A781" s="57" t="str">
        <f t="shared" si="25"/>
        <v>MEDICAMENTOS S/ RESTRICAO</v>
      </c>
      <c r="B781" s="69" t="str">
        <f>VLOOKUP(A781,'De Para'!$C$3:$D$195,2,0)</f>
        <v>FORNECEDORES</v>
      </c>
      <c r="C781" s="83">
        <f t="shared" si="24"/>
        <v>10</v>
      </c>
      <c r="D781" s="50" t="s">
        <v>258</v>
      </c>
      <c r="E781" s="50" t="s">
        <v>410</v>
      </c>
      <c r="F781" s="51">
        <v>44105</v>
      </c>
      <c r="G781" s="50" t="s">
        <v>278</v>
      </c>
      <c r="H781" s="52">
        <v>100</v>
      </c>
      <c r="I781" s="50" t="s">
        <v>675</v>
      </c>
      <c r="J781" s="50" t="s">
        <v>409</v>
      </c>
      <c r="K781" s="50" t="s">
        <v>410</v>
      </c>
      <c r="L781" s="50" t="s">
        <v>529</v>
      </c>
      <c r="M781" s="52">
        <v>167768</v>
      </c>
      <c r="N781" s="50" t="s">
        <v>530</v>
      </c>
      <c r="O781" s="50" t="s">
        <v>538</v>
      </c>
      <c r="P781" s="55">
        <v>-4168.6000000000004</v>
      </c>
      <c r="Q781" s="52">
        <v>10</v>
      </c>
      <c r="R781" s="50" t="s">
        <v>1689</v>
      </c>
      <c r="S781" s="52">
        <v>2020</v>
      </c>
      <c r="T781" s="50" t="s">
        <v>1690</v>
      </c>
      <c r="U781" s="50" t="s">
        <v>263</v>
      </c>
      <c r="V781" s="50" t="s">
        <v>303</v>
      </c>
      <c r="W781" s="50" t="s">
        <v>466</v>
      </c>
      <c r="X781" s="52">
        <v>1</v>
      </c>
      <c r="Y781" s="52">
        <v>136266</v>
      </c>
      <c r="Z781" s="50" t="s">
        <v>266</v>
      </c>
      <c r="AA781" s="52">
        <v>1</v>
      </c>
      <c r="AB781" s="52">
        <v>0</v>
      </c>
      <c r="AC781" s="51">
        <v>44105</v>
      </c>
      <c r="AD781" s="51">
        <v>44106</v>
      </c>
      <c r="AE781" s="50" t="s">
        <v>670</v>
      </c>
    </row>
    <row r="782" spans="1:31" ht="17.25" customHeight="1">
      <c r="A782" s="57" t="str">
        <f t="shared" si="25"/>
        <v>GASES HOSPITALARES</v>
      </c>
      <c r="B782" s="69" t="str">
        <f>VLOOKUP(A782,'De Para'!$C$3:$D$195,2,0)</f>
        <v>FORNECEDORES</v>
      </c>
      <c r="C782" s="83">
        <f t="shared" si="24"/>
        <v>10</v>
      </c>
      <c r="D782" s="50" t="s">
        <v>258</v>
      </c>
      <c r="E782" s="50" t="s">
        <v>410</v>
      </c>
      <c r="F782" s="51">
        <v>44105</v>
      </c>
      <c r="G782" s="50" t="s">
        <v>278</v>
      </c>
      <c r="H782" s="52">
        <v>100</v>
      </c>
      <c r="I782" s="50" t="s">
        <v>675</v>
      </c>
      <c r="J782" s="50" t="s">
        <v>409</v>
      </c>
      <c r="K782" s="50" t="s">
        <v>410</v>
      </c>
      <c r="L782" s="50" t="s">
        <v>464</v>
      </c>
      <c r="M782" s="52">
        <v>167769</v>
      </c>
      <c r="N782" s="50" t="s">
        <v>465</v>
      </c>
      <c r="O782" s="50" t="s">
        <v>1062</v>
      </c>
      <c r="P782" s="55">
        <v>-780</v>
      </c>
      <c r="Q782" s="52">
        <v>10</v>
      </c>
      <c r="R782" s="50" t="s">
        <v>1691</v>
      </c>
      <c r="S782" s="52">
        <v>2020</v>
      </c>
      <c r="T782" s="50" t="s">
        <v>1692</v>
      </c>
      <c r="U782" s="50" t="s">
        <v>263</v>
      </c>
      <c r="V782" s="50" t="s">
        <v>303</v>
      </c>
      <c r="W782" s="50" t="s">
        <v>466</v>
      </c>
      <c r="X782" s="52">
        <v>1</v>
      </c>
      <c r="Y782" s="52">
        <v>136277</v>
      </c>
      <c r="Z782" s="50" t="s">
        <v>266</v>
      </c>
      <c r="AA782" s="52">
        <v>1</v>
      </c>
      <c r="AB782" s="52">
        <v>0</v>
      </c>
      <c r="AC782" s="51">
        <v>44105</v>
      </c>
      <c r="AD782" s="51">
        <v>44106</v>
      </c>
      <c r="AE782" s="50" t="s">
        <v>670</v>
      </c>
    </row>
    <row r="783" spans="1:31" ht="17.25" customHeight="1">
      <c r="A783" s="57" t="str">
        <f t="shared" si="25"/>
        <v>EST. MATERIAIS DE EXPEDIENTE C/ RESTRICAO</v>
      </c>
      <c r="B783" s="69" t="str">
        <f>VLOOKUP(A783,'De Para'!$C$3:$D$195,2,0)</f>
        <v>FORNECEDORES</v>
      </c>
      <c r="C783" s="83">
        <f t="shared" si="24"/>
        <v>10</v>
      </c>
      <c r="D783" s="50" t="s">
        <v>258</v>
      </c>
      <c r="E783" s="50" t="s">
        <v>410</v>
      </c>
      <c r="F783" s="51">
        <v>44105</v>
      </c>
      <c r="G783" s="50" t="s">
        <v>278</v>
      </c>
      <c r="H783" s="52">
        <v>100</v>
      </c>
      <c r="I783" s="50" t="s">
        <v>675</v>
      </c>
      <c r="J783" s="50" t="s">
        <v>409</v>
      </c>
      <c r="K783" s="50" t="s">
        <v>410</v>
      </c>
      <c r="L783" s="50" t="s">
        <v>470</v>
      </c>
      <c r="M783" s="52">
        <v>167770</v>
      </c>
      <c r="N783" s="50" t="s">
        <v>471</v>
      </c>
      <c r="O783" s="50" t="s">
        <v>1693</v>
      </c>
      <c r="P783" s="55">
        <v>-866.82</v>
      </c>
      <c r="Q783" s="52">
        <v>10</v>
      </c>
      <c r="R783" s="50" t="s">
        <v>313</v>
      </c>
      <c r="S783" s="52">
        <v>2020</v>
      </c>
      <c r="T783" s="50" t="s">
        <v>1694</v>
      </c>
      <c r="U783" s="50" t="s">
        <v>263</v>
      </c>
      <c r="V783" s="50" t="s">
        <v>303</v>
      </c>
      <c r="W783" s="50" t="s">
        <v>351</v>
      </c>
      <c r="X783" s="52">
        <v>1</v>
      </c>
      <c r="Y783" s="52">
        <v>137055</v>
      </c>
      <c r="Z783" s="50" t="s">
        <v>266</v>
      </c>
      <c r="AA783" s="52">
        <v>1</v>
      </c>
      <c r="AB783" s="52">
        <v>0</v>
      </c>
      <c r="AC783" s="51">
        <v>44105</v>
      </c>
      <c r="AD783" s="51">
        <v>44106</v>
      </c>
      <c r="AE783" s="50" t="s">
        <v>670</v>
      </c>
    </row>
    <row r="784" spans="1:31" ht="17.25" customHeight="1">
      <c r="A784" s="57" t="str">
        <f t="shared" si="25"/>
        <v>EST. MATERIAIS DE MANUTENÇÃO C/ RESTRICAO</v>
      </c>
      <c r="B784" s="69" t="str">
        <f>VLOOKUP(A784,'De Para'!$C$3:$D$195,2,0)</f>
        <v>FORNECEDORES</v>
      </c>
      <c r="C784" s="83">
        <f t="shared" si="24"/>
        <v>10</v>
      </c>
      <c r="D784" s="50" t="s">
        <v>258</v>
      </c>
      <c r="E784" s="50" t="s">
        <v>410</v>
      </c>
      <c r="F784" s="51">
        <v>44105</v>
      </c>
      <c r="G784" s="50" t="s">
        <v>278</v>
      </c>
      <c r="H784" s="52">
        <v>100</v>
      </c>
      <c r="I784" s="50" t="s">
        <v>675</v>
      </c>
      <c r="J784" s="50" t="s">
        <v>409</v>
      </c>
      <c r="K784" s="50" t="s">
        <v>410</v>
      </c>
      <c r="L784" s="50" t="s">
        <v>462</v>
      </c>
      <c r="M784" s="52">
        <v>167771</v>
      </c>
      <c r="N784" s="50" t="s">
        <v>463</v>
      </c>
      <c r="O784" s="50" t="s">
        <v>575</v>
      </c>
      <c r="P784" s="55">
        <v>-865.71</v>
      </c>
      <c r="Q784" s="52">
        <v>10</v>
      </c>
      <c r="R784" s="50" t="s">
        <v>373</v>
      </c>
      <c r="S784" s="52">
        <v>2020</v>
      </c>
      <c r="T784" s="50" t="s">
        <v>1695</v>
      </c>
      <c r="U784" s="50" t="s">
        <v>263</v>
      </c>
      <c r="V784" s="50" t="s">
        <v>303</v>
      </c>
      <c r="W784" s="50" t="s">
        <v>351</v>
      </c>
      <c r="X784" s="52">
        <v>1</v>
      </c>
      <c r="Y784" s="52">
        <v>137204</v>
      </c>
      <c r="Z784" s="50" t="s">
        <v>266</v>
      </c>
      <c r="AA784" s="52">
        <v>1</v>
      </c>
      <c r="AB784" s="52">
        <v>0</v>
      </c>
      <c r="AC784" s="51">
        <v>44105</v>
      </c>
      <c r="AD784" s="51">
        <v>44106</v>
      </c>
      <c r="AE784" s="50" t="s">
        <v>670</v>
      </c>
    </row>
    <row r="785" spans="1:31" ht="17.25" customHeight="1">
      <c r="A785" s="57" t="str">
        <f t="shared" si="25"/>
        <v>EST. MATERIAIS DE EXPEDIENTE C/ RESTRICAO</v>
      </c>
      <c r="B785" s="69" t="str">
        <f>VLOOKUP(A785,'De Para'!$C$3:$D$195,2,0)</f>
        <v>FORNECEDORES</v>
      </c>
      <c r="C785" s="83">
        <f t="shared" si="24"/>
        <v>10</v>
      </c>
      <c r="D785" s="50" t="s">
        <v>258</v>
      </c>
      <c r="E785" s="50" t="s">
        <v>410</v>
      </c>
      <c r="F785" s="51">
        <v>44105</v>
      </c>
      <c r="G785" s="50" t="s">
        <v>278</v>
      </c>
      <c r="H785" s="52">
        <v>100</v>
      </c>
      <c r="I785" s="50" t="s">
        <v>675</v>
      </c>
      <c r="J785" s="50" t="s">
        <v>409</v>
      </c>
      <c r="K785" s="50" t="s">
        <v>410</v>
      </c>
      <c r="L785" s="50" t="s">
        <v>470</v>
      </c>
      <c r="M785" s="52">
        <v>167772</v>
      </c>
      <c r="N785" s="50" t="s">
        <v>471</v>
      </c>
      <c r="O785" s="50" t="s">
        <v>575</v>
      </c>
      <c r="P785" s="55">
        <v>-1131.28</v>
      </c>
      <c r="Q785" s="52">
        <v>10</v>
      </c>
      <c r="R785" s="50" t="s">
        <v>375</v>
      </c>
      <c r="S785" s="52">
        <v>2020</v>
      </c>
      <c r="T785" s="50" t="s">
        <v>1696</v>
      </c>
      <c r="U785" s="50" t="s">
        <v>263</v>
      </c>
      <c r="V785" s="50" t="s">
        <v>303</v>
      </c>
      <c r="W785" s="50" t="s">
        <v>351</v>
      </c>
      <c r="X785" s="52">
        <v>1</v>
      </c>
      <c r="Y785" s="52">
        <v>137499</v>
      </c>
      <c r="Z785" s="50" t="s">
        <v>266</v>
      </c>
      <c r="AA785" s="52">
        <v>1</v>
      </c>
      <c r="AB785" s="52">
        <v>0</v>
      </c>
      <c r="AC785" s="51">
        <v>44105</v>
      </c>
      <c r="AD785" s="51">
        <v>44106</v>
      </c>
      <c r="AE785" s="50" t="s">
        <v>670</v>
      </c>
    </row>
    <row r="786" spans="1:31" ht="17.25" customHeight="1">
      <c r="A786" s="57" t="str">
        <f t="shared" si="25"/>
        <v>MATERIAIS HOSPITALARES C/ RESTRICAO</v>
      </c>
      <c r="B786" s="69" t="str">
        <f>VLOOKUP(A786,'De Para'!$C$3:$D$195,2,0)</f>
        <v>FORNECEDORES</v>
      </c>
      <c r="C786" s="83">
        <f t="shared" si="24"/>
        <v>10</v>
      </c>
      <c r="D786" s="50" t="s">
        <v>258</v>
      </c>
      <c r="E786" s="50" t="s">
        <v>410</v>
      </c>
      <c r="F786" s="51">
        <v>44105</v>
      </c>
      <c r="G786" s="50" t="s">
        <v>278</v>
      </c>
      <c r="H786" s="52">
        <v>100</v>
      </c>
      <c r="I786" s="50" t="s">
        <v>675</v>
      </c>
      <c r="J786" s="50" t="s">
        <v>409</v>
      </c>
      <c r="K786" s="50" t="s">
        <v>410</v>
      </c>
      <c r="L786" s="50" t="s">
        <v>359</v>
      </c>
      <c r="M786" s="52">
        <v>167773</v>
      </c>
      <c r="N786" s="50" t="s">
        <v>360</v>
      </c>
      <c r="O786" s="50" t="s">
        <v>452</v>
      </c>
      <c r="P786" s="55">
        <v>-3326.07</v>
      </c>
      <c r="Q786" s="52">
        <v>10</v>
      </c>
      <c r="R786" s="50" t="s">
        <v>1697</v>
      </c>
      <c r="S786" s="52">
        <v>2020</v>
      </c>
      <c r="T786" s="50" t="s">
        <v>1698</v>
      </c>
      <c r="U786" s="50" t="s">
        <v>263</v>
      </c>
      <c r="V786" s="50" t="s">
        <v>303</v>
      </c>
      <c r="W786" s="50" t="s">
        <v>344</v>
      </c>
      <c r="X786" s="52">
        <v>1</v>
      </c>
      <c r="Y786" s="52">
        <v>137500</v>
      </c>
      <c r="Z786" s="50" t="s">
        <v>266</v>
      </c>
      <c r="AA786" s="52">
        <v>1</v>
      </c>
      <c r="AB786" s="52">
        <v>0</v>
      </c>
      <c r="AC786" s="51">
        <v>44105</v>
      </c>
      <c r="AD786" s="51">
        <v>44106</v>
      </c>
      <c r="AE786" s="50" t="s">
        <v>670</v>
      </c>
    </row>
    <row r="787" spans="1:31" ht="17.25" customHeight="1">
      <c r="A787" s="57" t="str">
        <f t="shared" si="25"/>
        <v>MATERIAIS HOSPITALARES C/ RESTRICAO</v>
      </c>
      <c r="B787" s="69" t="str">
        <f>VLOOKUP(A787,'De Para'!$C$3:$D$195,2,0)</f>
        <v>FORNECEDORES</v>
      </c>
      <c r="C787" s="83">
        <f t="shared" si="24"/>
        <v>10</v>
      </c>
      <c r="D787" s="50" t="s">
        <v>258</v>
      </c>
      <c r="E787" s="50" t="s">
        <v>410</v>
      </c>
      <c r="F787" s="51">
        <v>44105</v>
      </c>
      <c r="G787" s="50" t="s">
        <v>278</v>
      </c>
      <c r="H787" s="52">
        <v>100</v>
      </c>
      <c r="I787" s="50" t="s">
        <v>675</v>
      </c>
      <c r="J787" s="50" t="s">
        <v>409</v>
      </c>
      <c r="K787" s="50" t="s">
        <v>410</v>
      </c>
      <c r="L787" s="50" t="s">
        <v>359</v>
      </c>
      <c r="M787" s="52">
        <v>167774</v>
      </c>
      <c r="N787" s="50" t="s">
        <v>360</v>
      </c>
      <c r="O787" s="50" t="s">
        <v>372</v>
      </c>
      <c r="P787" s="55">
        <v>-3913.4</v>
      </c>
      <c r="Q787" s="52">
        <v>10</v>
      </c>
      <c r="R787" s="50" t="s">
        <v>1699</v>
      </c>
      <c r="S787" s="52">
        <v>2020</v>
      </c>
      <c r="T787" s="50" t="s">
        <v>1700</v>
      </c>
      <c r="U787" s="50" t="s">
        <v>263</v>
      </c>
      <c r="V787" s="50" t="s">
        <v>303</v>
      </c>
      <c r="W787" s="50" t="s">
        <v>344</v>
      </c>
      <c r="X787" s="52">
        <v>1</v>
      </c>
      <c r="Y787" s="52">
        <v>137513</v>
      </c>
      <c r="Z787" s="50" t="s">
        <v>266</v>
      </c>
      <c r="AA787" s="52">
        <v>1</v>
      </c>
      <c r="AB787" s="52">
        <v>0</v>
      </c>
      <c r="AC787" s="51">
        <v>44105</v>
      </c>
      <c r="AD787" s="51">
        <v>44106</v>
      </c>
      <c r="AE787" s="50" t="s">
        <v>670</v>
      </c>
    </row>
    <row r="788" spans="1:31" ht="17.25" customHeight="1">
      <c r="A788" s="57" t="str">
        <f t="shared" si="25"/>
        <v>MEDICAMENTOS C/ RESTRICAO</v>
      </c>
      <c r="B788" s="69" t="str">
        <f>VLOOKUP(A788,'De Para'!$C$3:$D$195,2,0)</f>
        <v>FORNECEDORES</v>
      </c>
      <c r="C788" s="83">
        <f t="shared" si="24"/>
        <v>10</v>
      </c>
      <c r="D788" s="50" t="s">
        <v>258</v>
      </c>
      <c r="E788" s="50" t="s">
        <v>410</v>
      </c>
      <c r="F788" s="51">
        <v>44105</v>
      </c>
      <c r="G788" s="50" t="s">
        <v>278</v>
      </c>
      <c r="H788" s="52">
        <v>100</v>
      </c>
      <c r="I788" s="50" t="s">
        <v>675</v>
      </c>
      <c r="J788" s="50" t="s">
        <v>409</v>
      </c>
      <c r="K788" s="50" t="s">
        <v>410</v>
      </c>
      <c r="L788" s="50" t="s">
        <v>341</v>
      </c>
      <c r="M788" s="52">
        <v>167775</v>
      </c>
      <c r="N788" s="50" t="s">
        <v>342</v>
      </c>
      <c r="O788" s="50" t="s">
        <v>551</v>
      </c>
      <c r="P788" s="55">
        <v>-183</v>
      </c>
      <c r="Q788" s="52">
        <v>10</v>
      </c>
      <c r="R788" s="50" t="s">
        <v>1701</v>
      </c>
      <c r="S788" s="52">
        <v>2020</v>
      </c>
      <c r="T788" s="50" t="s">
        <v>1702</v>
      </c>
      <c r="U788" s="50" t="s">
        <v>263</v>
      </c>
      <c r="V788" s="50" t="s">
        <v>303</v>
      </c>
      <c r="W788" s="50" t="s">
        <v>344</v>
      </c>
      <c r="X788" s="52">
        <v>1</v>
      </c>
      <c r="Y788" s="52">
        <v>137514</v>
      </c>
      <c r="Z788" s="50" t="s">
        <v>266</v>
      </c>
      <c r="AA788" s="52">
        <v>1</v>
      </c>
      <c r="AB788" s="52">
        <v>0</v>
      </c>
      <c r="AC788" s="51">
        <v>44105</v>
      </c>
      <c r="AD788" s="51">
        <v>44106</v>
      </c>
      <c r="AE788" s="50" t="s">
        <v>670</v>
      </c>
    </row>
    <row r="789" spans="1:31" ht="17.25" customHeight="1">
      <c r="A789" s="57" t="str">
        <f t="shared" si="25"/>
        <v>MEDICAMENTOS C/ RESTRICAO</v>
      </c>
      <c r="B789" s="69" t="str">
        <f>VLOOKUP(A789,'De Para'!$C$3:$D$195,2,0)</f>
        <v>FORNECEDORES</v>
      </c>
      <c r="C789" s="83">
        <f t="shared" si="24"/>
        <v>10</v>
      </c>
      <c r="D789" s="50" t="s">
        <v>258</v>
      </c>
      <c r="E789" s="50" t="s">
        <v>410</v>
      </c>
      <c r="F789" s="51">
        <v>44105</v>
      </c>
      <c r="G789" s="50" t="s">
        <v>278</v>
      </c>
      <c r="H789" s="52">
        <v>100</v>
      </c>
      <c r="I789" s="50" t="s">
        <v>675</v>
      </c>
      <c r="J789" s="50" t="s">
        <v>409</v>
      </c>
      <c r="K789" s="50" t="s">
        <v>410</v>
      </c>
      <c r="L789" s="50" t="s">
        <v>341</v>
      </c>
      <c r="M789" s="52">
        <v>167776</v>
      </c>
      <c r="N789" s="50" t="s">
        <v>342</v>
      </c>
      <c r="O789" s="50" t="s">
        <v>551</v>
      </c>
      <c r="P789" s="55">
        <v>-4615.45</v>
      </c>
      <c r="Q789" s="52">
        <v>10</v>
      </c>
      <c r="R789" s="50" t="s">
        <v>1703</v>
      </c>
      <c r="S789" s="52">
        <v>2020</v>
      </c>
      <c r="T789" s="50" t="s">
        <v>1704</v>
      </c>
      <c r="U789" s="50" t="s">
        <v>263</v>
      </c>
      <c r="V789" s="50" t="s">
        <v>303</v>
      </c>
      <c r="W789" s="50" t="s">
        <v>344</v>
      </c>
      <c r="X789" s="52">
        <v>1</v>
      </c>
      <c r="Y789" s="52">
        <v>137515</v>
      </c>
      <c r="Z789" s="50" t="s">
        <v>266</v>
      </c>
      <c r="AA789" s="52">
        <v>1</v>
      </c>
      <c r="AB789" s="52">
        <v>0</v>
      </c>
      <c r="AC789" s="51">
        <v>44105</v>
      </c>
      <c r="AD789" s="51">
        <v>44106</v>
      </c>
      <c r="AE789" s="50" t="s">
        <v>670</v>
      </c>
    </row>
    <row r="790" spans="1:31" ht="17.25" customHeight="1">
      <c r="A790" s="57" t="str">
        <f t="shared" si="25"/>
        <v>EST. MATERIAIS DE EXPEDIENTE C/ RESTRICAO</v>
      </c>
      <c r="B790" s="69" t="str">
        <f>VLOOKUP(A790,'De Para'!$C$3:$D$195,2,0)</f>
        <v>FORNECEDORES</v>
      </c>
      <c r="C790" s="83">
        <f t="shared" si="24"/>
        <v>10</v>
      </c>
      <c r="D790" s="50" t="s">
        <v>258</v>
      </c>
      <c r="E790" s="50" t="s">
        <v>410</v>
      </c>
      <c r="F790" s="51">
        <v>44105</v>
      </c>
      <c r="G790" s="50" t="s">
        <v>278</v>
      </c>
      <c r="H790" s="52">
        <v>100</v>
      </c>
      <c r="I790" s="50" t="s">
        <v>675</v>
      </c>
      <c r="J790" s="50" t="s">
        <v>409</v>
      </c>
      <c r="K790" s="50" t="s">
        <v>410</v>
      </c>
      <c r="L790" s="50" t="s">
        <v>470</v>
      </c>
      <c r="M790" s="52">
        <v>167777</v>
      </c>
      <c r="N790" s="50" t="s">
        <v>471</v>
      </c>
      <c r="O790" s="50" t="s">
        <v>575</v>
      </c>
      <c r="P790" s="55">
        <v>-810</v>
      </c>
      <c r="Q790" s="52">
        <v>10</v>
      </c>
      <c r="R790" s="50" t="s">
        <v>502</v>
      </c>
      <c r="S790" s="52">
        <v>2020</v>
      </c>
      <c r="T790" s="50" t="s">
        <v>1705</v>
      </c>
      <c r="U790" s="50" t="s">
        <v>263</v>
      </c>
      <c r="V790" s="50" t="s">
        <v>303</v>
      </c>
      <c r="W790" s="50" t="s">
        <v>351</v>
      </c>
      <c r="X790" s="52">
        <v>1</v>
      </c>
      <c r="Y790" s="52">
        <v>137525</v>
      </c>
      <c r="Z790" s="50" t="s">
        <v>266</v>
      </c>
      <c r="AA790" s="52">
        <v>1</v>
      </c>
      <c r="AB790" s="52">
        <v>0</v>
      </c>
      <c r="AC790" s="51">
        <v>44105</v>
      </c>
      <c r="AD790" s="51">
        <v>44106</v>
      </c>
      <c r="AE790" s="50" t="s">
        <v>670</v>
      </c>
    </row>
    <row r="791" spans="1:31" ht="17.25" customHeight="1">
      <c r="A791" s="57" t="str">
        <f t="shared" si="25"/>
        <v>MEDICAMENTOS C/ RESTRICAO</v>
      </c>
      <c r="B791" s="69" t="str">
        <f>VLOOKUP(A791,'De Para'!$C$3:$D$195,2,0)</f>
        <v>FORNECEDORES</v>
      </c>
      <c r="C791" s="83">
        <f t="shared" si="24"/>
        <v>10</v>
      </c>
      <c r="D791" s="50" t="s">
        <v>258</v>
      </c>
      <c r="E791" s="50" t="s">
        <v>410</v>
      </c>
      <c r="F791" s="51">
        <v>44105</v>
      </c>
      <c r="G791" s="50" t="s">
        <v>278</v>
      </c>
      <c r="H791" s="52">
        <v>100</v>
      </c>
      <c r="I791" s="50" t="s">
        <v>675</v>
      </c>
      <c r="J791" s="50" t="s">
        <v>409</v>
      </c>
      <c r="K791" s="50" t="s">
        <v>410</v>
      </c>
      <c r="L791" s="50" t="s">
        <v>341</v>
      </c>
      <c r="M791" s="52">
        <v>167778</v>
      </c>
      <c r="N791" s="50" t="s">
        <v>342</v>
      </c>
      <c r="O791" s="50" t="s">
        <v>388</v>
      </c>
      <c r="P791" s="55">
        <v>-4137.5</v>
      </c>
      <c r="Q791" s="52">
        <v>10</v>
      </c>
      <c r="R791" s="50" t="s">
        <v>1706</v>
      </c>
      <c r="S791" s="52">
        <v>2020</v>
      </c>
      <c r="T791" s="50" t="s">
        <v>1707</v>
      </c>
      <c r="U791" s="50" t="s">
        <v>263</v>
      </c>
      <c r="V791" s="50" t="s">
        <v>303</v>
      </c>
      <c r="W791" s="50" t="s">
        <v>344</v>
      </c>
      <c r="X791" s="52">
        <v>1</v>
      </c>
      <c r="Y791" s="52">
        <v>137526</v>
      </c>
      <c r="Z791" s="50" t="s">
        <v>266</v>
      </c>
      <c r="AA791" s="52">
        <v>1</v>
      </c>
      <c r="AB791" s="52">
        <v>0</v>
      </c>
      <c r="AC791" s="51">
        <v>44105</v>
      </c>
      <c r="AD791" s="51">
        <v>44106</v>
      </c>
      <c r="AE791" s="50" t="s">
        <v>670</v>
      </c>
    </row>
    <row r="792" spans="1:31" ht="17.25" customHeight="1">
      <c r="A792" s="57" t="str">
        <f t="shared" si="25"/>
        <v>MEDICAMENTOS C/ RESTRICAO</v>
      </c>
      <c r="B792" s="69" t="str">
        <f>VLOOKUP(A792,'De Para'!$C$3:$D$195,2,0)</f>
        <v>FORNECEDORES</v>
      </c>
      <c r="C792" s="83">
        <f t="shared" si="24"/>
        <v>10</v>
      </c>
      <c r="D792" s="50" t="s">
        <v>258</v>
      </c>
      <c r="E792" s="50" t="s">
        <v>410</v>
      </c>
      <c r="F792" s="51">
        <v>44105</v>
      </c>
      <c r="G792" s="50" t="s">
        <v>278</v>
      </c>
      <c r="H792" s="52">
        <v>100</v>
      </c>
      <c r="I792" s="86" t="s">
        <v>675</v>
      </c>
      <c r="J792" s="50" t="s">
        <v>409</v>
      </c>
      <c r="K792" s="50" t="s">
        <v>410</v>
      </c>
      <c r="L792" s="50" t="s">
        <v>341</v>
      </c>
      <c r="M792" s="52">
        <v>167779</v>
      </c>
      <c r="N792" s="50" t="s">
        <v>342</v>
      </c>
      <c r="O792" s="53" t="s">
        <v>425</v>
      </c>
      <c r="P792" s="55">
        <v>-1633.2</v>
      </c>
      <c r="Q792" s="52">
        <v>10</v>
      </c>
      <c r="R792" s="50" t="s">
        <v>1708</v>
      </c>
      <c r="S792" s="52">
        <v>2020</v>
      </c>
      <c r="T792" s="50" t="s">
        <v>1709</v>
      </c>
      <c r="U792" s="50" t="s">
        <v>263</v>
      </c>
      <c r="V792" s="50" t="s">
        <v>303</v>
      </c>
      <c r="W792" s="50" t="s">
        <v>344</v>
      </c>
      <c r="X792" s="52">
        <v>1</v>
      </c>
      <c r="Y792" s="52">
        <v>137527</v>
      </c>
      <c r="Z792" s="50" t="s">
        <v>266</v>
      </c>
      <c r="AA792" s="52">
        <v>1</v>
      </c>
      <c r="AB792" s="52">
        <v>0</v>
      </c>
      <c r="AC792" s="51">
        <v>44105</v>
      </c>
      <c r="AD792" s="51">
        <v>44106</v>
      </c>
      <c r="AE792" s="50" t="s">
        <v>670</v>
      </c>
    </row>
    <row r="793" spans="1:31" ht="17.25" customHeight="1">
      <c r="A793" s="57" t="str">
        <f t="shared" si="25"/>
        <v>EST. MATERIAIS DE EXPEDIENTE S/ RESTRICAO</v>
      </c>
      <c r="B793" s="69" t="str">
        <f>VLOOKUP(A793,'De Para'!$C$3:$D$195,2,0)</f>
        <v>FORNECEDORES</v>
      </c>
      <c r="C793" s="83">
        <f t="shared" si="24"/>
        <v>10</v>
      </c>
      <c r="D793" s="50" t="s">
        <v>258</v>
      </c>
      <c r="E793" s="50" t="s">
        <v>410</v>
      </c>
      <c r="F793" s="51">
        <v>44105</v>
      </c>
      <c r="G793" s="50" t="s">
        <v>278</v>
      </c>
      <c r="H793" s="52">
        <v>100</v>
      </c>
      <c r="I793" s="50" t="s">
        <v>675</v>
      </c>
      <c r="J793" s="50" t="s">
        <v>409</v>
      </c>
      <c r="K793" s="50" t="s">
        <v>410</v>
      </c>
      <c r="L793" s="50" t="s">
        <v>1710</v>
      </c>
      <c r="M793" s="52">
        <v>167780</v>
      </c>
      <c r="N793" s="50" t="s">
        <v>1711</v>
      </c>
      <c r="O793" s="50" t="s">
        <v>575</v>
      </c>
      <c r="P793" s="55">
        <v>-536</v>
      </c>
      <c r="Q793" s="52">
        <v>10</v>
      </c>
      <c r="R793" s="50" t="s">
        <v>501</v>
      </c>
      <c r="S793" s="52">
        <v>2020</v>
      </c>
      <c r="T793" s="50" t="s">
        <v>1712</v>
      </c>
      <c r="U793" s="50" t="s">
        <v>263</v>
      </c>
      <c r="V793" s="50" t="s">
        <v>303</v>
      </c>
      <c r="W793" s="50" t="s">
        <v>304</v>
      </c>
      <c r="X793" s="52">
        <v>1</v>
      </c>
      <c r="Y793" s="52">
        <v>137528</v>
      </c>
      <c r="Z793" s="50" t="s">
        <v>266</v>
      </c>
      <c r="AA793" s="52">
        <v>1</v>
      </c>
      <c r="AB793" s="52">
        <v>0</v>
      </c>
      <c r="AC793" s="51">
        <v>44105</v>
      </c>
      <c r="AD793" s="51">
        <v>44106</v>
      </c>
      <c r="AE793" s="50" t="s">
        <v>670</v>
      </c>
    </row>
    <row r="794" spans="1:31" ht="17.25" customHeight="1">
      <c r="A794" s="57" t="str">
        <f t="shared" si="25"/>
        <v>SERVIÇO DE LABORATÓRIO/APOIO DIAGNOSTICO</v>
      </c>
      <c r="B794" s="69" t="str">
        <f>VLOOKUP(A794,'De Para'!$C$3:$D$195,2,0)</f>
        <v>FORNECEDORES</v>
      </c>
      <c r="C794" s="83">
        <f t="shared" si="24"/>
        <v>10</v>
      </c>
      <c r="D794" s="50" t="s">
        <v>258</v>
      </c>
      <c r="E794" s="50" t="s">
        <v>410</v>
      </c>
      <c r="F794" s="51">
        <v>44105</v>
      </c>
      <c r="G794" s="50" t="s">
        <v>278</v>
      </c>
      <c r="H794" s="52">
        <v>100</v>
      </c>
      <c r="I794" s="50" t="s">
        <v>675</v>
      </c>
      <c r="J794" s="50" t="s">
        <v>409</v>
      </c>
      <c r="K794" s="50" t="s">
        <v>410</v>
      </c>
      <c r="L794" s="50" t="s">
        <v>297</v>
      </c>
      <c r="M794" s="52">
        <v>167781</v>
      </c>
      <c r="N794" s="50" t="s">
        <v>298</v>
      </c>
      <c r="O794" s="50" t="s">
        <v>1279</v>
      </c>
      <c r="P794" s="55">
        <v>-9000</v>
      </c>
      <c r="Q794" s="52">
        <v>10</v>
      </c>
      <c r="R794" s="50" t="s">
        <v>1713</v>
      </c>
      <c r="S794" s="52">
        <v>2020</v>
      </c>
      <c r="T794" s="50" t="s">
        <v>1714</v>
      </c>
      <c r="U794" s="50" t="s">
        <v>263</v>
      </c>
      <c r="V794" s="50" t="s">
        <v>288</v>
      </c>
      <c r="W794" s="50" t="s">
        <v>289</v>
      </c>
      <c r="X794" s="52">
        <v>1</v>
      </c>
      <c r="Y794" s="52">
        <v>137549</v>
      </c>
      <c r="Z794" s="50" t="s">
        <v>266</v>
      </c>
      <c r="AA794" s="52">
        <v>1</v>
      </c>
      <c r="AB794" s="52">
        <v>0</v>
      </c>
      <c r="AC794" s="51">
        <v>44105</v>
      </c>
      <c r="AD794" s="51">
        <v>44106</v>
      </c>
      <c r="AE794" s="50" t="s">
        <v>670</v>
      </c>
    </row>
    <row r="795" spans="1:31" ht="17.25" customHeight="1">
      <c r="A795" s="57" t="str">
        <f t="shared" si="25"/>
        <v>SERVIÇO GRÁFICO</v>
      </c>
      <c r="B795" s="69" t="str">
        <f>VLOOKUP(A795,'De Para'!$C$3:$D$195,2,0)</f>
        <v>FORNECEDORES</v>
      </c>
      <c r="C795" s="83">
        <f t="shared" si="24"/>
        <v>10</v>
      </c>
      <c r="D795" s="50" t="s">
        <v>258</v>
      </c>
      <c r="E795" s="50" t="s">
        <v>410</v>
      </c>
      <c r="F795" s="51">
        <v>44105</v>
      </c>
      <c r="G795" s="50" t="s">
        <v>278</v>
      </c>
      <c r="H795" s="52">
        <v>100</v>
      </c>
      <c r="I795" s="50" t="s">
        <v>675</v>
      </c>
      <c r="J795" s="50" t="s">
        <v>409</v>
      </c>
      <c r="K795" s="50" t="s">
        <v>410</v>
      </c>
      <c r="L795" s="50" t="s">
        <v>474</v>
      </c>
      <c r="M795" s="52">
        <v>167782</v>
      </c>
      <c r="N795" s="50" t="s">
        <v>475</v>
      </c>
      <c r="O795" s="50" t="s">
        <v>1715</v>
      </c>
      <c r="P795" s="55">
        <v>-1850</v>
      </c>
      <c r="Q795" s="52">
        <v>10</v>
      </c>
      <c r="R795" s="50" t="s">
        <v>1716</v>
      </c>
      <c r="S795" s="52">
        <v>2020</v>
      </c>
      <c r="T795" s="50" t="s">
        <v>1717</v>
      </c>
      <c r="U795" s="50" t="s">
        <v>263</v>
      </c>
      <c r="V795" s="50" t="s">
        <v>288</v>
      </c>
      <c r="W795" s="50" t="s">
        <v>289</v>
      </c>
      <c r="X795" s="52">
        <v>1</v>
      </c>
      <c r="Y795" s="52">
        <v>138358</v>
      </c>
      <c r="Z795" s="50" t="s">
        <v>266</v>
      </c>
      <c r="AA795" s="52">
        <v>1</v>
      </c>
      <c r="AB795" s="52">
        <v>0</v>
      </c>
      <c r="AC795" s="51">
        <v>44105</v>
      </c>
      <c r="AD795" s="51">
        <v>44106</v>
      </c>
      <c r="AE795" s="50" t="s">
        <v>670</v>
      </c>
    </row>
    <row r="796" spans="1:31" ht="17.25" customHeight="1">
      <c r="A796" s="57" t="str">
        <f t="shared" si="25"/>
        <v>SERVIÇO MANUTENÇÃO MÁQ E EQUI</v>
      </c>
      <c r="B796" s="69" t="str">
        <f>VLOOKUP(A796,'De Para'!$C$3:$D$195,2,0)</f>
        <v>FORNECEDORES</v>
      </c>
      <c r="C796" s="83">
        <f t="shared" si="24"/>
        <v>10</v>
      </c>
      <c r="D796" s="50" t="s">
        <v>258</v>
      </c>
      <c r="E796" s="50" t="s">
        <v>410</v>
      </c>
      <c r="F796" s="51">
        <v>44105</v>
      </c>
      <c r="G796" s="50" t="s">
        <v>278</v>
      </c>
      <c r="H796" s="52">
        <v>100</v>
      </c>
      <c r="I796" s="50" t="s">
        <v>675</v>
      </c>
      <c r="J796" s="50" t="s">
        <v>409</v>
      </c>
      <c r="K796" s="50" t="s">
        <v>410</v>
      </c>
      <c r="L796" s="50" t="s">
        <v>486</v>
      </c>
      <c r="M796" s="52">
        <v>167783</v>
      </c>
      <c r="N796" s="50" t="s">
        <v>487</v>
      </c>
      <c r="O796" s="50" t="s">
        <v>1578</v>
      </c>
      <c r="P796" s="55">
        <v>-500</v>
      </c>
      <c r="Q796" s="52">
        <v>10</v>
      </c>
      <c r="R796" s="50" t="s">
        <v>305</v>
      </c>
      <c r="S796" s="52">
        <v>2020</v>
      </c>
      <c r="T796" s="50" t="s">
        <v>1718</v>
      </c>
      <c r="U796" s="50" t="s">
        <v>263</v>
      </c>
      <c r="V796" s="50" t="s">
        <v>288</v>
      </c>
      <c r="W796" s="50" t="s">
        <v>289</v>
      </c>
      <c r="X796" s="52">
        <v>1</v>
      </c>
      <c r="Y796" s="52">
        <v>138360</v>
      </c>
      <c r="Z796" s="50" t="s">
        <v>266</v>
      </c>
      <c r="AA796" s="52">
        <v>1</v>
      </c>
      <c r="AB796" s="52">
        <v>0</v>
      </c>
      <c r="AC796" s="51">
        <v>44105</v>
      </c>
      <c r="AD796" s="51">
        <v>44106</v>
      </c>
      <c r="AE796" s="50" t="s">
        <v>670</v>
      </c>
    </row>
    <row r="797" spans="1:31" ht="17.25" customHeight="1">
      <c r="A797" s="57" t="str">
        <f t="shared" si="25"/>
        <v>SERVIÇO DE LIMPEZA E HIGIENIZAÇÃO</v>
      </c>
      <c r="B797" s="69" t="str">
        <f>VLOOKUP(A797,'De Para'!$C$3:$D$195,2,0)</f>
        <v>FORNECEDORES</v>
      </c>
      <c r="C797" s="83">
        <f t="shared" si="24"/>
        <v>10</v>
      </c>
      <c r="D797" s="50" t="s">
        <v>258</v>
      </c>
      <c r="E797" s="50" t="s">
        <v>410</v>
      </c>
      <c r="F797" s="51">
        <v>44105</v>
      </c>
      <c r="G797" s="50" t="s">
        <v>278</v>
      </c>
      <c r="H797" s="52">
        <v>100</v>
      </c>
      <c r="I797" s="50" t="s">
        <v>675</v>
      </c>
      <c r="J797" s="50" t="s">
        <v>409</v>
      </c>
      <c r="K797" s="50" t="s">
        <v>410</v>
      </c>
      <c r="L797" s="50" t="s">
        <v>318</v>
      </c>
      <c r="M797" s="52">
        <v>167784</v>
      </c>
      <c r="N797" s="50" t="s">
        <v>319</v>
      </c>
      <c r="O797" s="50" t="s">
        <v>427</v>
      </c>
      <c r="P797" s="55">
        <v>-32375</v>
      </c>
      <c r="Q797" s="52">
        <v>10</v>
      </c>
      <c r="R797" s="50" t="s">
        <v>1719</v>
      </c>
      <c r="S797" s="52">
        <v>2020</v>
      </c>
      <c r="T797" s="50" t="s">
        <v>1720</v>
      </c>
      <c r="U797" s="50" t="s">
        <v>263</v>
      </c>
      <c r="V797" s="50" t="s">
        <v>288</v>
      </c>
      <c r="W797" s="50" t="s">
        <v>289</v>
      </c>
      <c r="X797" s="52">
        <v>1</v>
      </c>
      <c r="Y797" s="52">
        <v>138366</v>
      </c>
      <c r="Z797" s="50" t="s">
        <v>266</v>
      </c>
      <c r="AA797" s="52">
        <v>1</v>
      </c>
      <c r="AB797" s="52">
        <v>0</v>
      </c>
      <c r="AC797" s="51">
        <v>44105</v>
      </c>
      <c r="AD797" s="51">
        <v>44106</v>
      </c>
      <c r="AE797" s="50" t="s">
        <v>670</v>
      </c>
    </row>
    <row r="798" spans="1:31" ht="17.25" customHeight="1">
      <c r="A798" s="57" t="str">
        <f t="shared" si="25"/>
        <v xml:space="preserve">SERVIÇO DE COMUNICAÇÃO </v>
      </c>
      <c r="B798" s="69" t="str">
        <f>VLOOKUP(A798,'De Para'!$C$3:$D$195,2,0)</f>
        <v>FORNECEDORES</v>
      </c>
      <c r="C798" s="83">
        <f t="shared" si="24"/>
        <v>10</v>
      </c>
      <c r="D798" s="50" t="s">
        <v>258</v>
      </c>
      <c r="E798" s="50" t="s">
        <v>410</v>
      </c>
      <c r="F798" s="51">
        <v>44105</v>
      </c>
      <c r="G798" s="50" t="s">
        <v>278</v>
      </c>
      <c r="H798" s="52">
        <v>100</v>
      </c>
      <c r="I798" s="50" t="s">
        <v>675</v>
      </c>
      <c r="J798" s="50" t="s">
        <v>409</v>
      </c>
      <c r="K798" s="50" t="s">
        <v>410</v>
      </c>
      <c r="L798" s="50" t="s">
        <v>430</v>
      </c>
      <c r="M798" s="52">
        <v>167785</v>
      </c>
      <c r="N798" s="50" t="s">
        <v>431</v>
      </c>
      <c r="O798" s="50" t="s">
        <v>432</v>
      </c>
      <c r="P798" s="55">
        <v>-20000</v>
      </c>
      <c r="Q798" s="52">
        <v>10</v>
      </c>
      <c r="R798" s="50" t="s">
        <v>1721</v>
      </c>
      <c r="S798" s="52">
        <v>2020</v>
      </c>
      <c r="T798" s="50" t="s">
        <v>1722</v>
      </c>
      <c r="U798" s="50" t="s">
        <v>263</v>
      </c>
      <c r="V798" s="50" t="s">
        <v>288</v>
      </c>
      <c r="W798" s="50" t="s">
        <v>325</v>
      </c>
      <c r="X798" s="52">
        <v>1</v>
      </c>
      <c r="Y798" s="52">
        <v>138367</v>
      </c>
      <c r="Z798" s="50" t="s">
        <v>266</v>
      </c>
      <c r="AA798" s="52">
        <v>1</v>
      </c>
      <c r="AB798" s="52">
        <v>0</v>
      </c>
      <c r="AC798" s="51">
        <v>44105</v>
      </c>
      <c r="AD798" s="51">
        <v>44106</v>
      </c>
      <c r="AE798" s="50" t="s">
        <v>670</v>
      </c>
    </row>
    <row r="799" spans="1:31" ht="17.25" customHeight="1">
      <c r="A799" s="57" t="str">
        <f t="shared" si="25"/>
        <v>MEDICAMENTOS C/ RESTRICAO</v>
      </c>
      <c r="B799" s="69" t="str">
        <f>VLOOKUP(A799,'De Para'!$C$3:$D$195,2,0)</f>
        <v>FORNECEDORES</v>
      </c>
      <c r="C799" s="83">
        <f t="shared" ref="C799:C862" si="26">MONTH(AC799)</f>
        <v>10</v>
      </c>
      <c r="D799" s="50" t="s">
        <v>258</v>
      </c>
      <c r="E799" s="50" t="s">
        <v>410</v>
      </c>
      <c r="F799" s="51">
        <v>44105</v>
      </c>
      <c r="G799" s="50" t="s">
        <v>278</v>
      </c>
      <c r="H799" s="52">
        <v>100</v>
      </c>
      <c r="I799" s="50" t="s">
        <v>675</v>
      </c>
      <c r="J799" s="50" t="s">
        <v>409</v>
      </c>
      <c r="K799" s="50" t="s">
        <v>410</v>
      </c>
      <c r="L799" s="50" t="s">
        <v>341</v>
      </c>
      <c r="M799" s="52">
        <v>167786</v>
      </c>
      <c r="N799" s="50" t="s">
        <v>342</v>
      </c>
      <c r="O799" s="50" t="s">
        <v>482</v>
      </c>
      <c r="P799" s="55">
        <v>-1572.58</v>
      </c>
      <c r="Q799" s="52">
        <v>10</v>
      </c>
      <c r="R799" s="50" t="s">
        <v>1723</v>
      </c>
      <c r="S799" s="52">
        <v>2020</v>
      </c>
      <c r="T799" s="50" t="s">
        <v>1724</v>
      </c>
      <c r="U799" s="50" t="s">
        <v>263</v>
      </c>
      <c r="V799" s="50" t="s">
        <v>303</v>
      </c>
      <c r="W799" s="50" t="s">
        <v>344</v>
      </c>
      <c r="X799" s="52">
        <v>1</v>
      </c>
      <c r="Y799" s="52">
        <v>138383</v>
      </c>
      <c r="Z799" s="50" t="s">
        <v>266</v>
      </c>
      <c r="AA799" s="52">
        <v>1</v>
      </c>
      <c r="AB799" s="52">
        <v>0</v>
      </c>
      <c r="AC799" s="51">
        <v>44105</v>
      </c>
      <c r="AD799" s="51">
        <v>44106</v>
      </c>
      <c r="AE799" s="50" t="s">
        <v>670</v>
      </c>
    </row>
    <row r="800" spans="1:31" ht="17.25" customHeight="1">
      <c r="A800" s="57" t="str">
        <f t="shared" si="25"/>
        <v>MEDICAMENTOS C/ RESTRICAO</v>
      </c>
      <c r="B800" s="69" t="str">
        <f>VLOOKUP(A800,'De Para'!$C$3:$D$195,2,0)</f>
        <v>FORNECEDORES</v>
      </c>
      <c r="C800" s="83">
        <f t="shared" si="26"/>
        <v>10</v>
      </c>
      <c r="D800" s="50" t="s">
        <v>258</v>
      </c>
      <c r="E800" s="50" t="s">
        <v>410</v>
      </c>
      <c r="F800" s="51">
        <v>44105</v>
      </c>
      <c r="G800" s="50" t="s">
        <v>278</v>
      </c>
      <c r="H800" s="52">
        <v>100</v>
      </c>
      <c r="I800" s="50" t="s">
        <v>675</v>
      </c>
      <c r="J800" s="50" t="s">
        <v>409</v>
      </c>
      <c r="K800" s="50" t="s">
        <v>410</v>
      </c>
      <c r="L800" s="50" t="s">
        <v>341</v>
      </c>
      <c r="M800" s="52">
        <v>167787</v>
      </c>
      <c r="N800" s="50" t="s">
        <v>342</v>
      </c>
      <c r="O800" s="50" t="s">
        <v>460</v>
      </c>
      <c r="P800" s="55">
        <v>-1185.07</v>
      </c>
      <c r="Q800" s="52">
        <v>10</v>
      </c>
      <c r="R800" s="50" t="s">
        <v>1725</v>
      </c>
      <c r="S800" s="52">
        <v>2020</v>
      </c>
      <c r="T800" s="50" t="s">
        <v>1726</v>
      </c>
      <c r="U800" s="50" t="s">
        <v>263</v>
      </c>
      <c r="V800" s="50" t="s">
        <v>303</v>
      </c>
      <c r="W800" s="50" t="s">
        <v>344</v>
      </c>
      <c r="X800" s="52">
        <v>1</v>
      </c>
      <c r="Y800" s="52">
        <v>138396</v>
      </c>
      <c r="Z800" s="50" t="s">
        <v>266</v>
      </c>
      <c r="AA800" s="52">
        <v>1</v>
      </c>
      <c r="AB800" s="52">
        <v>0</v>
      </c>
      <c r="AC800" s="51">
        <v>44105</v>
      </c>
      <c r="AD800" s="51">
        <v>44106</v>
      </c>
      <c r="AE800" s="50" t="s">
        <v>670</v>
      </c>
    </row>
    <row r="801" spans="1:31" ht="17.25" customHeight="1">
      <c r="A801" s="57" t="str">
        <f t="shared" si="25"/>
        <v>MATERIAIS HOSPITALARES C/ RESTRICAO</v>
      </c>
      <c r="B801" s="69" t="str">
        <f>VLOOKUP(A801,'De Para'!$C$3:$D$195,2,0)</f>
        <v>FORNECEDORES</v>
      </c>
      <c r="C801" s="83">
        <f t="shared" si="26"/>
        <v>10</v>
      </c>
      <c r="D801" s="50" t="s">
        <v>258</v>
      </c>
      <c r="E801" s="50" t="s">
        <v>410</v>
      </c>
      <c r="F801" s="51">
        <v>44105</v>
      </c>
      <c r="G801" s="50" t="s">
        <v>278</v>
      </c>
      <c r="H801" s="52">
        <v>100</v>
      </c>
      <c r="I801" s="50" t="s">
        <v>675</v>
      </c>
      <c r="J801" s="50" t="s">
        <v>409</v>
      </c>
      <c r="K801" s="50" t="s">
        <v>410</v>
      </c>
      <c r="L801" s="50" t="s">
        <v>359</v>
      </c>
      <c r="M801" s="52">
        <v>167788</v>
      </c>
      <c r="N801" s="50" t="s">
        <v>360</v>
      </c>
      <c r="O801" s="50" t="s">
        <v>1727</v>
      </c>
      <c r="P801" s="55">
        <v>-3679.5</v>
      </c>
      <c r="Q801" s="52">
        <v>10</v>
      </c>
      <c r="R801" s="50" t="s">
        <v>1728</v>
      </c>
      <c r="S801" s="52">
        <v>2020</v>
      </c>
      <c r="T801" s="50" t="s">
        <v>1729</v>
      </c>
      <c r="U801" s="50" t="s">
        <v>263</v>
      </c>
      <c r="V801" s="50" t="s">
        <v>303</v>
      </c>
      <c r="W801" s="50" t="s">
        <v>344</v>
      </c>
      <c r="X801" s="52">
        <v>1</v>
      </c>
      <c r="Y801" s="52">
        <v>138404</v>
      </c>
      <c r="Z801" s="50" t="s">
        <v>266</v>
      </c>
      <c r="AA801" s="52">
        <v>1</v>
      </c>
      <c r="AB801" s="52">
        <v>0</v>
      </c>
      <c r="AC801" s="51">
        <v>44105</v>
      </c>
      <c r="AD801" s="51">
        <v>44106</v>
      </c>
      <c r="AE801" s="50" t="s">
        <v>670</v>
      </c>
    </row>
    <row r="802" spans="1:31" ht="17.25" customHeight="1">
      <c r="A802" s="57" t="str">
        <f t="shared" si="25"/>
        <v>MATERIAIS HOSPITALARES C/ RESTRICAO</v>
      </c>
      <c r="B802" s="69" t="str">
        <f>VLOOKUP(A802,'De Para'!$C$3:$D$195,2,0)</f>
        <v>FORNECEDORES</v>
      </c>
      <c r="C802" s="83">
        <f t="shared" si="26"/>
        <v>10</v>
      </c>
      <c r="D802" s="50" t="s">
        <v>258</v>
      </c>
      <c r="E802" s="50" t="s">
        <v>410</v>
      </c>
      <c r="F802" s="51">
        <v>44105</v>
      </c>
      <c r="G802" s="50" t="s">
        <v>278</v>
      </c>
      <c r="H802" s="52">
        <v>100</v>
      </c>
      <c r="I802" s="50" t="s">
        <v>675</v>
      </c>
      <c r="J802" s="50" t="s">
        <v>409</v>
      </c>
      <c r="K802" s="50" t="s">
        <v>410</v>
      </c>
      <c r="L802" s="50" t="s">
        <v>359</v>
      </c>
      <c r="M802" s="52">
        <v>167789</v>
      </c>
      <c r="N802" s="50" t="s">
        <v>360</v>
      </c>
      <c r="O802" s="50" t="s">
        <v>571</v>
      </c>
      <c r="P802" s="55">
        <v>-299</v>
      </c>
      <c r="Q802" s="52">
        <v>10</v>
      </c>
      <c r="R802" s="50" t="s">
        <v>1730</v>
      </c>
      <c r="S802" s="52">
        <v>2020</v>
      </c>
      <c r="T802" s="50" t="s">
        <v>1731</v>
      </c>
      <c r="U802" s="50" t="s">
        <v>263</v>
      </c>
      <c r="V802" s="50" t="s">
        <v>303</v>
      </c>
      <c r="W802" s="50" t="s">
        <v>344</v>
      </c>
      <c r="X802" s="52">
        <v>1</v>
      </c>
      <c r="Y802" s="52">
        <v>138407</v>
      </c>
      <c r="Z802" s="50" t="s">
        <v>266</v>
      </c>
      <c r="AA802" s="52">
        <v>1</v>
      </c>
      <c r="AB802" s="52">
        <v>0</v>
      </c>
      <c r="AC802" s="51">
        <v>44105</v>
      </c>
      <c r="AD802" s="51">
        <v>44106</v>
      </c>
      <c r="AE802" s="50" t="s">
        <v>670</v>
      </c>
    </row>
    <row r="803" spans="1:31" ht="17.25" customHeight="1">
      <c r="A803" s="57" t="str">
        <f t="shared" si="25"/>
        <v>TELEFONE</v>
      </c>
      <c r="B803" s="69" t="str">
        <f>VLOOKUP(A803,'De Para'!$C$3:$D$195,2,0)</f>
        <v>FORNECEDORES</v>
      </c>
      <c r="C803" s="83">
        <f t="shared" si="26"/>
        <v>10</v>
      </c>
      <c r="D803" s="50" t="s">
        <v>258</v>
      </c>
      <c r="E803" s="50" t="s">
        <v>410</v>
      </c>
      <c r="F803" s="51">
        <v>44105</v>
      </c>
      <c r="G803" s="50" t="s">
        <v>278</v>
      </c>
      <c r="H803" s="52">
        <v>100</v>
      </c>
      <c r="I803" s="50" t="s">
        <v>675</v>
      </c>
      <c r="J803" s="50" t="s">
        <v>409</v>
      </c>
      <c r="K803" s="50" t="s">
        <v>410</v>
      </c>
      <c r="L803" s="50" t="s">
        <v>1098</v>
      </c>
      <c r="M803" s="52">
        <v>167790</v>
      </c>
      <c r="N803" s="50" t="s">
        <v>1099</v>
      </c>
      <c r="O803" s="50" t="s">
        <v>583</v>
      </c>
      <c r="P803" s="55">
        <v>-515.25</v>
      </c>
      <c r="Q803" s="52">
        <v>10</v>
      </c>
      <c r="R803" s="50" t="s">
        <v>1732</v>
      </c>
      <c r="S803" s="52">
        <v>2020</v>
      </c>
      <c r="T803" s="50" t="s">
        <v>1733</v>
      </c>
      <c r="U803" s="50" t="s">
        <v>263</v>
      </c>
      <c r="V803" s="50" t="s">
        <v>355</v>
      </c>
      <c r="W803" s="50" t="s">
        <v>356</v>
      </c>
      <c r="X803" s="52">
        <v>1</v>
      </c>
      <c r="Y803" s="52">
        <v>138483</v>
      </c>
      <c r="Z803" s="50" t="s">
        <v>266</v>
      </c>
      <c r="AA803" s="52">
        <v>1</v>
      </c>
      <c r="AB803" s="52">
        <v>0</v>
      </c>
      <c r="AC803" s="51">
        <v>44105</v>
      </c>
      <c r="AD803" s="51">
        <v>44106</v>
      </c>
      <c r="AE803" s="50" t="s">
        <v>670</v>
      </c>
    </row>
    <row r="804" spans="1:31" ht="17.25" customHeight="1">
      <c r="A804" s="57" t="str">
        <f t="shared" si="25"/>
        <v>TELEFONE</v>
      </c>
      <c r="B804" s="69" t="str">
        <f>VLOOKUP(A804,'De Para'!$C$3:$D$195,2,0)</f>
        <v>FORNECEDORES</v>
      </c>
      <c r="C804" s="83">
        <f t="shared" si="26"/>
        <v>10</v>
      </c>
      <c r="D804" s="50" t="s">
        <v>258</v>
      </c>
      <c r="E804" s="50" t="s">
        <v>410</v>
      </c>
      <c r="F804" s="51">
        <v>44105</v>
      </c>
      <c r="G804" s="50" t="s">
        <v>278</v>
      </c>
      <c r="H804" s="52">
        <v>100</v>
      </c>
      <c r="I804" s="50" t="s">
        <v>675</v>
      </c>
      <c r="J804" s="50" t="s">
        <v>409</v>
      </c>
      <c r="K804" s="50" t="s">
        <v>410</v>
      </c>
      <c r="L804" s="50" t="s">
        <v>1098</v>
      </c>
      <c r="M804" s="52">
        <v>167791</v>
      </c>
      <c r="N804" s="50" t="s">
        <v>1099</v>
      </c>
      <c r="O804" s="50" t="s">
        <v>588</v>
      </c>
      <c r="P804" s="55">
        <v>-889</v>
      </c>
      <c r="Q804" s="52">
        <v>10</v>
      </c>
      <c r="R804" s="50" t="s">
        <v>1734</v>
      </c>
      <c r="S804" s="52">
        <v>2020</v>
      </c>
      <c r="T804" s="50" t="s">
        <v>1735</v>
      </c>
      <c r="U804" s="50" t="s">
        <v>263</v>
      </c>
      <c r="V804" s="50" t="s">
        <v>355</v>
      </c>
      <c r="W804" s="50" t="s">
        <v>356</v>
      </c>
      <c r="X804" s="52">
        <v>1</v>
      </c>
      <c r="Y804" s="52">
        <v>138484</v>
      </c>
      <c r="Z804" s="50" t="s">
        <v>266</v>
      </c>
      <c r="AA804" s="52">
        <v>1</v>
      </c>
      <c r="AB804" s="52">
        <v>0</v>
      </c>
      <c r="AC804" s="51">
        <v>44105</v>
      </c>
      <c r="AD804" s="51">
        <v>44106</v>
      </c>
      <c r="AE804" s="50" t="s">
        <v>670</v>
      </c>
    </row>
    <row r="805" spans="1:31" ht="17.25" customHeight="1">
      <c r="A805" s="57" t="str">
        <f t="shared" si="25"/>
        <v>EST. MATERIAIS DE EXPEDIENTE C/ RESTRICAO</v>
      </c>
      <c r="B805" s="69" t="str">
        <f>VLOOKUP(A805,'De Para'!$C$3:$D$195,2,0)</f>
        <v>FORNECEDORES</v>
      </c>
      <c r="C805" s="83">
        <f t="shared" si="26"/>
        <v>10</v>
      </c>
      <c r="D805" s="50" t="s">
        <v>258</v>
      </c>
      <c r="E805" s="50" t="s">
        <v>410</v>
      </c>
      <c r="F805" s="51">
        <v>44105</v>
      </c>
      <c r="G805" s="50" t="s">
        <v>278</v>
      </c>
      <c r="H805" s="52">
        <v>100</v>
      </c>
      <c r="I805" s="50" t="s">
        <v>675</v>
      </c>
      <c r="J805" s="50" t="s">
        <v>409</v>
      </c>
      <c r="K805" s="50" t="s">
        <v>410</v>
      </c>
      <c r="L805" s="50" t="s">
        <v>470</v>
      </c>
      <c r="M805" s="52">
        <v>167792</v>
      </c>
      <c r="N805" s="50" t="s">
        <v>471</v>
      </c>
      <c r="O805" s="50" t="s">
        <v>542</v>
      </c>
      <c r="P805" s="55">
        <v>-566.41999999999996</v>
      </c>
      <c r="Q805" s="52">
        <v>10</v>
      </c>
      <c r="R805" s="50" t="s">
        <v>1736</v>
      </c>
      <c r="S805" s="52">
        <v>2020</v>
      </c>
      <c r="T805" s="50" t="s">
        <v>1737</v>
      </c>
      <c r="U805" s="50" t="s">
        <v>263</v>
      </c>
      <c r="V805" s="50" t="s">
        <v>303</v>
      </c>
      <c r="W805" s="50" t="s">
        <v>351</v>
      </c>
      <c r="X805" s="52">
        <v>1</v>
      </c>
      <c r="Y805" s="52">
        <v>138489</v>
      </c>
      <c r="Z805" s="50" t="s">
        <v>266</v>
      </c>
      <c r="AA805" s="52">
        <v>1</v>
      </c>
      <c r="AB805" s="52">
        <v>0</v>
      </c>
      <c r="AC805" s="51">
        <v>44105</v>
      </c>
      <c r="AD805" s="51">
        <v>44106</v>
      </c>
      <c r="AE805" s="50" t="s">
        <v>670</v>
      </c>
    </row>
    <row r="806" spans="1:31" ht="17.25" customHeight="1">
      <c r="A806" s="57" t="str">
        <f t="shared" si="25"/>
        <v>SERVIÇO DE AUDITORIA/CONSULTORIA</v>
      </c>
      <c r="B806" s="69" t="str">
        <f>VLOOKUP(A806,'De Para'!$C$3:$D$195,2,0)</f>
        <v>FORNECEDORES</v>
      </c>
      <c r="C806" s="83">
        <f t="shared" si="26"/>
        <v>10</v>
      </c>
      <c r="D806" s="50" t="s">
        <v>258</v>
      </c>
      <c r="E806" s="50" t="s">
        <v>410</v>
      </c>
      <c r="F806" s="51">
        <v>44105</v>
      </c>
      <c r="G806" s="50" t="s">
        <v>278</v>
      </c>
      <c r="H806" s="52">
        <v>100</v>
      </c>
      <c r="I806" s="50" t="s">
        <v>675</v>
      </c>
      <c r="J806" s="50" t="s">
        <v>409</v>
      </c>
      <c r="K806" s="50" t="s">
        <v>410</v>
      </c>
      <c r="L806" s="50" t="s">
        <v>436</v>
      </c>
      <c r="M806" s="52">
        <v>167793</v>
      </c>
      <c r="N806" s="50" t="s">
        <v>437</v>
      </c>
      <c r="O806" s="50" t="s">
        <v>432</v>
      </c>
      <c r="P806" s="55">
        <v>-20000</v>
      </c>
      <c r="Q806" s="52">
        <v>10</v>
      </c>
      <c r="R806" s="50" t="s">
        <v>1738</v>
      </c>
      <c r="S806" s="52">
        <v>2020</v>
      </c>
      <c r="T806" s="50" t="s">
        <v>1739</v>
      </c>
      <c r="U806" s="50" t="s">
        <v>263</v>
      </c>
      <c r="V806" s="50" t="s">
        <v>288</v>
      </c>
      <c r="W806" s="50" t="s">
        <v>325</v>
      </c>
      <c r="X806" s="52">
        <v>1</v>
      </c>
      <c r="Y806" s="52">
        <v>139319</v>
      </c>
      <c r="Z806" s="50" t="s">
        <v>266</v>
      </c>
      <c r="AA806" s="52">
        <v>1</v>
      </c>
      <c r="AB806" s="52">
        <v>0</v>
      </c>
      <c r="AC806" s="51">
        <v>44105</v>
      </c>
      <c r="AD806" s="51">
        <v>44106</v>
      </c>
      <c r="AE806" s="50" t="s">
        <v>670</v>
      </c>
    </row>
    <row r="807" spans="1:31" ht="17.25" customHeight="1">
      <c r="A807" s="57" t="str">
        <f t="shared" si="25"/>
        <v>SERVIÇO DE LIMPEZA E HIGIENIZAÇÃO</v>
      </c>
      <c r="B807" s="69" t="str">
        <f>VLOOKUP(A807,'De Para'!$C$3:$D$195,2,0)</f>
        <v>FORNECEDORES</v>
      </c>
      <c r="C807" s="83">
        <f t="shared" si="26"/>
        <v>10</v>
      </c>
      <c r="D807" s="50" t="s">
        <v>258</v>
      </c>
      <c r="E807" s="50" t="s">
        <v>410</v>
      </c>
      <c r="F807" s="51">
        <v>44105</v>
      </c>
      <c r="G807" s="50" t="s">
        <v>278</v>
      </c>
      <c r="H807" s="52">
        <v>100</v>
      </c>
      <c r="I807" s="50" t="s">
        <v>675</v>
      </c>
      <c r="J807" s="50" t="s">
        <v>409</v>
      </c>
      <c r="K807" s="50" t="s">
        <v>410</v>
      </c>
      <c r="L807" s="50" t="s">
        <v>318</v>
      </c>
      <c r="M807" s="52">
        <v>167794</v>
      </c>
      <c r="N807" s="50" t="s">
        <v>319</v>
      </c>
      <c r="O807" s="50" t="s">
        <v>320</v>
      </c>
      <c r="P807" s="55">
        <v>-122237.7</v>
      </c>
      <c r="Q807" s="52">
        <v>10</v>
      </c>
      <c r="R807" s="50" t="s">
        <v>1740</v>
      </c>
      <c r="S807" s="52">
        <v>2020</v>
      </c>
      <c r="T807" s="50" t="s">
        <v>1741</v>
      </c>
      <c r="U807" s="50" t="s">
        <v>263</v>
      </c>
      <c r="V807" s="50" t="s">
        <v>288</v>
      </c>
      <c r="W807" s="50" t="s">
        <v>289</v>
      </c>
      <c r="X807" s="52">
        <v>1</v>
      </c>
      <c r="Y807" s="52">
        <v>138351</v>
      </c>
      <c r="Z807" s="50" t="s">
        <v>266</v>
      </c>
      <c r="AA807" s="52">
        <v>1</v>
      </c>
      <c r="AB807" s="52">
        <v>0</v>
      </c>
      <c r="AC807" s="51">
        <v>44105</v>
      </c>
      <c r="AD807" s="51">
        <v>44106</v>
      </c>
      <c r="AE807" s="50" t="s">
        <v>670</v>
      </c>
    </row>
    <row r="808" spans="1:31" ht="17.25" customHeight="1">
      <c r="A808" s="57" t="str">
        <f t="shared" si="25"/>
        <v>TARIFAS BANCÁRIAS</v>
      </c>
      <c r="B808" s="69" t="str">
        <f>VLOOKUP(A808,'De Para'!$C$3:$D$195,2,0)</f>
        <v>PAGAMENTO DE IMPOSTOS E TAXAS</v>
      </c>
      <c r="C808" s="83">
        <f t="shared" si="26"/>
        <v>10</v>
      </c>
      <c r="D808" s="50" t="s">
        <v>258</v>
      </c>
      <c r="E808" s="50" t="s">
        <v>410</v>
      </c>
      <c r="F808" s="51">
        <v>44105</v>
      </c>
      <c r="G808" s="50" t="s">
        <v>378</v>
      </c>
      <c r="H808" s="52">
        <v>100</v>
      </c>
      <c r="I808" s="50" t="s">
        <v>675</v>
      </c>
      <c r="J808" s="50" t="s">
        <v>409</v>
      </c>
      <c r="K808" s="50" t="s">
        <v>410</v>
      </c>
      <c r="L808" s="50" t="s">
        <v>548</v>
      </c>
      <c r="M808" s="52">
        <v>167795</v>
      </c>
      <c r="N808" s="50" t="s">
        <v>549</v>
      </c>
      <c r="O808" s="50"/>
      <c r="P808" s="55">
        <v>-47.7</v>
      </c>
      <c r="Q808" s="52">
        <v>10</v>
      </c>
      <c r="R808" s="50" t="s">
        <v>275</v>
      </c>
      <c r="S808" s="52">
        <v>2020</v>
      </c>
      <c r="T808" s="50" t="s">
        <v>566</v>
      </c>
      <c r="U808" s="50" t="s">
        <v>263</v>
      </c>
      <c r="V808" s="50" t="s">
        <v>276</v>
      </c>
      <c r="W808" s="50" t="s">
        <v>429</v>
      </c>
      <c r="X808" s="52">
        <v>1</v>
      </c>
      <c r="Y808" s="52"/>
      <c r="Z808" s="50" t="s">
        <v>266</v>
      </c>
      <c r="AA808" s="52">
        <v>1</v>
      </c>
      <c r="AB808" s="52">
        <v>1</v>
      </c>
      <c r="AC808" s="51">
        <v>44105</v>
      </c>
      <c r="AD808" s="51">
        <v>44106</v>
      </c>
      <c r="AE808" s="50" t="s">
        <v>670</v>
      </c>
    </row>
    <row r="809" spans="1:31" ht="17.25" customHeight="1">
      <c r="A809" s="57" t="str">
        <f t="shared" si="25"/>
        <v>RENDIMENTO SOBRE APLICAÇÃO FINANCEIRA</v>
      </c>
      <c r="B809" s="69" t="str">
        <f>VLOOKUP(A809,'De Para'!$C$3:$D$195,2,0)</f>
        <v>JUROS POR APLICAÇÕES</v>
      </c>
      <c r="C809" s="83">
        <f t="shared" si="26"/>
        <v>10</v>
      </c>
      <c r="D809" s="50" t="s">
        <v>258</v>
      </c>
      <c r="E809" s="50" t="s">
        <v>410</v>
      </c>
      <c r="F809" s="51">
        <v>44105</v>
      </c>
      <c r="G809" s="50" t="s">
        <v>621</v>
      </c>
      <c r="H809" s="52">
        <v>100</v>
      </c>
      <c r="I809" s="50" t="s">
        <v>675</v>
      </c>
      <c r="J809" s="50" t="s">
        <v>409</v>
      </c>
      <c r="K809" s="50" t="s">
        <v>410</v>
      </c>
      <c r="L809" s="50" t="s">
        <v>497</v>
      </c>
      <c r="M809" s="52">
        <v>167797</v>
      </c>
      <c r="N809" s="50" t="s">
        <v>498</v>
      </c>
      <c r="O809" s="50"/>
      <c r="P809" s="55">
        <v>126.51</v>
      </c>
      <c r="Q809" s="52">
        <v>10</v>
      </c>
      <c r="R809" s="50" t="s">
        <v>620</v>
      </c>
      <c r="S809" s="52">
        <v>2020</v>
      </c>
      <c r="T809" s="50" t="s">
        <v>623</v>
      </c>
      <c r="U809" s="50" t="s">
        <v>263</v>
      </c>
      <c r="V809" s="50" t="s">
        <v>276</v>
      </c>
      <c r="W809" s="50" t="s">
        <v>500</v>
      </c>
      <c r="X809" s="52">
        <v>1</v>
      </c>
      <c r="Y809" s="52"/>
      <c r="Z809" s="50" t="s">
        <v>266</v>
      </c>
      <c r="AA809" s="52">
        <v>1</v>
      </c>
      <c r="AB809" s="52">
        <v>1</v>
      </c>
      <c r="AC809" s="51">
        <v>44105</v>
      </c>
      <c r="AD809" s="51">
        <v>44106</v>
      </c>
      <c r="AE809" s="50" t="s">
        <v>670</v>
      </c>
    </row>
    <row r="810" spans="1:31" ht="17.25" customHeight="1">
      <c r="A810" s="57" t="str">
        <f t="shared" si="25"/>
        <v>APLICAÇÃO / RESGATE DE APLICAÇÃO</v>
      </c>
      <c r="B810" s="69" t="str">
        <f>VLOOKUP(A810,'De Para'!$C$3:$D$195,2,0)</f>
        <v>RECEBÍVEIS NAO CORRENTES</v>
      </c>
      <c r="C810" s="83">
        <f t="shared" si="26"/>
        <v>10</v>
      </c>
      <c r="D810" s="50" t="s">
        <v>258</v>
      </c>
      <c r="E810" s="50" t="s">
        <v>410</v>
      </c>
      <c r="F810" s="51">
        <v>44105</v>
      </c>
      <c r="G810" s="50" t="s">
        <v>259</v>
      </c>
      <c r="H810" s="52">
        <v>100</v>
      </c>
      <c r="I810" s="50" t="s">
        <v>690</v>
      </c>
      <c r="J810" s="50" t="s">
        <v>409</v>
      </c>
      <c r="K810" s="50" t="s">
        <v>410</v>
      </c>
      <c r="L810" s="50" t="s">
        <v>260</v>
      </c>
      <c r="M810" s="52">
        <v>167798</v>
      </c>
      <c r="N810" s="50" t="s">
        <v>261</v>
      </c>
      <c r="O810" s="50"/>
      <c r="P810" s="55">
        <v>-245467.34</v>
      </c>
      <c r="Q810" s="52">
        <v>10</v>
      </c>
      <c r="R810" s="50" t="s">
        <v>262</v>
      </c>
      <c r="S810" s="52">
        <v>2020</v>
      </c>
      <c r="T810" s="50" t="s">
        <v>271</v>
      </c>
      <c r="U810" s="50" t="s">
        <v>263</v>
      </c>
      <c r="V810" s="50" t="s">
        <v>264</v>
      </c>
      <c r="W810" s="50" t="s">
        <v>265</v>
      </c>
      <c r="X810" s="52">
        <v>1</v>
      </c>
      <c r="Y810" s="52"/>
      <c r="Z810" s="50" t="s">
        <v>266</v>
      </c>
      <c r="AA810" s="52">
        <v>1</v>
      </c>
      <c r="AB810" s="52">
        <v>1</v>
      </c>
      <c r="AC810" s="51">
        <v>44105</v>
      </c>
      <c r="AD810" s="51">
        <v>44106</v>
      </c>
      <c r="AE810" s="50" t="s">
        <v>671</v>
      </c>
    </row>
    <row r="811" spans="1:31" ht="17.25" customHeight="1">
      <c r="A811" s="57" t="str">
        <f t="shared" si="25"/>
        <v>APLICAÇÃO / RESGATE DE APLICAÇÃO</v>
      </c>
      <c r="B811" s="69" t="str">
        <f>VLOOKUP(A811,'De Para'!$C$3:$D$195,2,0)</f>
        <v>RECEBÍVEIS NAO CORRENTES</v>
      </c>
      <c r="C811" s="83">
        <f t="shared" si="26"/>
        <v>10</v>
      </c>
      <c r="D811" s="50" t="s">
        <v>258</v>
      </c>
      <c r="E811" s="50" t="s">
        <v>410</v>
      </c>
      <c r="F811" s="51">
        <v>44105</v>
      </c>
      <c r="G811" s="50" t="s">
        <v>624</v>
      </c>
      <c r="H811" s="52">
        <v>100</v>
      </c>
      <c r="I811" s="50" t="s">
        <v>675</v>
      </c>
      <c r="J811" s="50" t="s">
        <v>409</v>
      </c>
      <c r="K811" s="50" t="s">
        <v>410</v>
      </c>
      <c r="L811" s="50" t="s">
        <v>260</v>
      </c>
      <c r="M811" s="52">
        <v>167799</v>
      </c>
      <c r="N811" s="50" t="s">
        <v>261</v>
      </c>
      <c r="O811" s="50"/>
      <c r="P811" s="55">
        <v>245467.34</v>
      </c>
      <c r="Q811" s="52">
        <v>10</v>
      </c>
      <c r="R811" s="50" t="s">
        <v>262</v>
      </c>
      <c r="S811" s="52">
        <v>2020</v>
      </c>
      <c r="T811" s="50" t="s">
        <v>271</v>
      </c>
      <c r="U811" s="50" t="s">
        <v>263</v>
      </c>
      <c r="V811" s="50" t="s">
        <v>264</v>
      </c>
      <c r="W811" s="50" t="s">
        <v>265</v>
      </c>
      <c r="X811" s="52">
        <v>1</v>
      </c>
      <c r="Y811" s="52"/>
      <c r="Z811" s="50" t="s">
        <v>266</v>
      </c>
      <c r="AA811" s="52">
        <v>1</v>
      </c>
      <c r="AB811" s="52">
        <v>0</v>
      </c>
      <c r="AC811" s="51">
        <v>44105</v>
      </c>
      <c r="AD811" s="51">
        <v>44106</v>
      </c>
      <c r="AE811" s="50" t="s">
        <v>670</v>
      </c>
    </row>
    <row r="812" spans="1:31" ht="17.25" customHeight="1">
      <c r="A812" s="57" t="str">
        <f t="shared" si="25"/>
        <v>ADIANTAMENTO FORNECEDORES (Não usar)</v>
      </c>
      <c r="B812" s="69" t="str">
        <f>VLOOKUP(A812,'De Para'!$C$3:$D$195,2,0)</f>
        <v>FORNECEDORES</v>
      </c>
      <c r="C812" s="83">
        <f t="shared" si="26"/>
        <v>10</v>
      </c>
      <c r="D812" s="50" t="s">
        <v>258</v>
      </c>
      <c r="E812" s="50" t="s">
        <v>410</v>
      </c>
      <c r="F812" s="51">
        <v>44106</v>
      </c>
      <c r="G812" s="50" t="s">
        <v>278</v>
      </c>
      <c r="H812" s="52">
        <v>100</v>
      </c>
      <c r="I812" s="50" t="s">
        <v>675</v>
      </c>
      <c r="J812" s="50" t="s">
        <v>409</v>
      </c>
      <c r="K812" s="50" t="s">
        <v>410</v>
      </c>
      <c r="L812" s="50" t="s">
        <v>406</v>
      </c>
      <c r="M812" s="52">
        <v>167801</v>
      </c>
      <c r="N812" s="50" t="s">
        <v>407</v>
      </c>
      <c r="O812" s="50" t="s">
        <v>1104</v>
      </c>
      <c r="P812" s="55">
        <v>-22000</v>
      </c>
      <c r="Q812" s="52">
        <v>10</v>
      </c>
      <c r="R812" s="50" t="s">
        <v>1742</v>
      </c>
      <c r="S812" s="52">
        <v>2020</v>
      </c>
      <c r="T812" s="50" t="s">
        <v>1743</v>
      </c>
      <c r="U812" s="50" t="s">
        <v>263</v>
      </c>
      <c r="V812" s="50" t="s">
        <v>355</v>
      </c>
      <c r="W812" s="50" t="s">
        <v>408</v>
      </c>
      <c r="X812" s="52">
        <v>1</v>
      </c>
      <c r="Y812" s="52">
        <v>139717</v>
      </c>
      <c r="Z812" s="50" t="s">
        <v>266</v>
      </c>
      <c r="AA812" s="52">
        <v>1</v>
      </c>
      <c r="AB812" s="52">
        <v>0</v>
      </c>
      <c r="AC812" s="51">
        <v>44106</v>
      </c>
      <c r="AD812" s="51">
        <v>44106</v>
      </c>
      <c r="AE812" s="50" t="s">
        <v>670</v>
      </c>
    </row>
    <row r="813" spans="1:31" ht="17.25" customHeight="1">
      <c r="A813" s="57" t="str">
        <f t="shared" si="25"/>
        <v>GASES HOSPITALARES</v>
      </c>
      <c r="B813" s="69" t="str">
        <f>VLOOKUP(A813,'De Para'!$C$3:$D$195,2,0)</f>
        <v>FORNECEDORES</v>
      </c>
      <c r="C813" s="83">
        <f t="shared" si="26"/>
        <v>10</v>
      </c>
      <c r="D813" s="50" t="s">
        <v>258</v>
      </c>
      <c r="E813" s="50" t="s">
        <v>410</v>
      </c>
      <c r="F813" s="51">
        <v>44109</v>
      </c>
      <c r="G813" s="50" t="s">
        <v>278</v>
      </c>
      <c r="H813" s="52">
        <v>100</v>
      </c>
      <c r="I813" s="50" t="s">
        <v>675</v>
      </c>
      <c r="J813" s="50" t="s">
        <v>409</v>
      </c>
      <c r="K813" s="50" t="s">
        <v>410</v>
      </c>
      <c r="L813" s="50" t="s">
        <v>464</v>
      </c>
      <c r="M813" s="52">
        <v>168854</v>
      </c>
      <c r="N813" s="50" t="s">
        <v>465</v>
      </c>
      <c r="O813" s="50" t="s">
        <v>1062</v>
      </c>
      <c r="P813" s="55">
        <v>-300</v>
      </c>
      <c r="Q813" s="52">
        <v>10</v>
      </c>
      <c r="R813" s="50" t="s">
        <v>1744</v>
      </c>
      <c r="S813" s="52">
        <v>2020</v>
      </c>
      <c r="T813" s="50" t="s">
        <v>1745</v>
      </c>
      <c r="U813" s="50" t="s">
        <v>263</v>
      </c>
      <c r="V813" s="50" t="s">
        <v>303</v>
      </c>
      <c r="W813" s="50" t="s">
        <v>466</v>
      </c>
      <c r="X813" s="52">
        <v>1</v>
      </c>
      <c r="Y813" s="52">
        <v>136269</v>
      </c>
      <c r="Z813" s="50" t="s">
        <v>266</v>
      </c>
      <c r="AA813" s="52">
        <v>1</v>
      </c>
      <c r="AB813" s="52">
        <v>0</v>
      </c>
      <c r="AC813" s="51">
        <v>44109</v>
      </c>
      <c r="AD813" s="51">
        <v>44112</v>
      </c>
      <c r="AE813" s="50" t="s">
        <v>670</v>
      </c>
    </row>
    <row r="814" spans="1:31" ht="17.25" customHeight="1">
      <c r="A814" s="57" t="str">
        <f t="shared" si="25"/>
        <v>EST. MATERIAIS DE EXPEDIENTE C/ RESTRICAO</v>
      </c>
      <c r="B814" s="69" t="str">
        <f>VLOOKUP(A814,'De Para'!$C$3:$D$195,2,0)</f>
        <v>FORNECEDORES</v>
      </c>
      <c r="C814" s="83">
        <f t="shared" si="26"/>
        <v>10</v>
      </c>
      <c r="D814" s="50" t="s">
        <v>258</v>
      </c>
      <c r="E814" s="50" t="s">
        <v>410</v>
      </c>
      <c r="F814" s="51">
        <v>44109</v>
      </c>
      <c r="G814" s="50" t="s">
        <v>278</v>
      </c>
      <c r="H814" s="52">
        <v>100</v>
      </c>
      <c r="I814" s="50" t="s">
        <v>675</v>
      </c>
      <c r="J814" s="50" t="s">
        <v>409</v>
      </c>
      <c r="K814" s="50" t="s">
        <v>410</v>
      </c>
      <c r="L814" s="50" t="s">
        <v>470</v>
      </c>
      <c r="M814" s="52">
        <v>168855</v>
      </c>
      <c r="N814" s="50" t="s">
        <v>471</v>
      </c>
      <c r="O814" s="50" t="s">
        <v>512</v>
      </c>
      <c r="P814" s="55">
        <v>-1253.8</v>
      </c>
      <c r="Q814" s="52">
        <v>10</v>
      </c>
      <c r="R814" s="50" t="s">
        <v>1746</v>
      </c>
      <c r="S814" s="52">
        <v>2020</v>
      </c>
      <c r="T814" s="50" t="s">
        <v>1747</v>
      </c>
      <c r="U814" s="50" t="s">
        <v>263</v>
      </c>
      <c r="V814" s="50" t="s">
        <v>303</v>
      </c>
      <c r="W814" s="50" t="s">
        <v>351</v>
      </c>
      <c r="X814" s="52">
        <v>1</v>
      </c>
      <c r="Y814" s="52">
        <v>136274</v>
      </c>
      <c r="Z814" s="50" t="s">
        <v>266</v>
      </c>
      <c r="AA814" s="52">
        <v>1</v>
      </c>
      <c r="AB814" s="52">
        <v>0</v>
      </c>
      <c r="AC814" s="51">
        <v>44109</v>
      </c>
      <c r="AD814" s="51">
        <v>44112</v>
      </c>
      <c r="AE814" s="50" t="s">
        <v>670</v>
      </c>
    </row>
    <row r="815" spans="1:31" ht="17.25" customHeight="1">
      <c r="A815" s="57" t="str">
        <f t="shared" si="25"/>
        <v>EST. MATERIAIS DE EXPEDIENTE C/ RESTRICAO</v>
      </c>
      <c r="B815" s="69" t="str">
        <f>VLOOKUP(A815,'De Para'!$C$3:$D$195,2,0)</f>
        <v>FORNECEDORES</v>
      </c>
      <c r="C815" s="83">
        <f t="shared" si="26"/>
        <v>10</v>
      </c>
      <c r="D815" s="50" t="s">
        <v>258</v>
      </c>
      <c r="E815" s="50" t="s">
        <v>410</v>
      </c>
      <c r="F815" s="51">
        <v>44109</v>
      </c>
      <c r="G815" s="50" t="s">
        <v>278</v>
      </c>
      <c r="H815" s="52">
        <v>100</v>
      </c>
      <c r="I815" s="50" t="s">
        <v>675</v>
      </c>
      <c r="J815" s="50" t="s">
        <v>409</v>
      </c>
      <c r="K815" s="50" t="s">
        <v>410</v>
      </c>
      <c r="L815" s="50" t="s">
        <v>470</v>
      </c>
      <c r="M815" s="52">
        <v>168856</v>
      </c>
      <c r="N815" s="50" t="s">
        <v>471</v>
      </c>
      <c r="O815" s="50" t="s">
        <v>1091</v>
      </c>
      <c r="P815" s="55">
        <v>-1951.6</v>
      </c>
      <c r="Q815" s="52">
        <v>10</v>
      </c>
      <c r="R815" s="50" t="s">
        <v>596</v>
      </c>
      <c r="S815" s="52">
        <v>2020</v>
      </c>
      <c r="T815" s="50" t="s">
        <v>1748</v>
      </c>
      <c r="U815" s="50" t="s">
        <v>263</v>
      </c>
      <c r="V815" s="50" t="s">
        <v>303</v>
      </c>
      <c r="W815" s="50" t="s">
        <v>351</v>
      </c>
      <c r="X815" s="52">
        <v>1</v>
      </c>
      <c r="Y815" s="52">
        <v>136275</v>
      </c>
      <c r="Z815" s="50" t="s">
        <v>266</v>
      </c>
      <c r="AA815" s="52">
        <v>1</v>
      </c>
      <c r="AB815" s="52">
        <v>0</v>
      </c>
      <c r="AC815" s="51">
        <v>44109</v>
      </c>
      <c r="AD815" s="51">
        <v>44112</v>
      </c>
      <c r="AE815" s="50" t="s">
        <v>670</v>
      </c>
    </row>
    <row r="816" spans="1:31" ht="17.25" customHeight="1">
      <c r="A816" s="57" t="str">
        <f t="shared" si="25"/>
        <v>ALUGUEL DE VEÍCULOS</v>
      </c>
      <c r="B816" s="69" t="str">
        <f>VLOOKUP(A816,'De Para'!$C$3:$D$195,2,0)</f>
        <v>FORNECEDORES</v>
      </c>
      <c r="C816" s="83">
        <f t="shared" si="26"/>
        <v>10</v>
      </c>
      <c r="D816" s="50" t="s">
        <v>258</v>
      </c>
      <c r="E816" s="50" t="s">
        <v>410</v>
      </c>
      <c r="F816" s="51">
        <v>44109</v>
      </c>
      <c r="G816" s="50" t="s">
        <v>278</v>
      </c>
      <c r="H816" s="52">
        <v>100</v>
      </c>
      <c r="I816" s="50" t="s">
        <v>675</v>
      </c>
      <c r="J816" s="50" t="s">
        <v>409</v>
      </c>
      <c r="K816" s="50" t="s">
        <v>410</v>
      </c>
      <c r="L816" s="50" t="s">
        <v>586</v>
      </c>
      <c r="M816" s="52">
        <v>168857</v>
      </c>
      <c r="N816" s="50" t="s">
        <v>587</v>
      </c>
      <c r="O816" s="50" t="s">
        <v>1749</v>
      </c>
      <c r="P816" s="55">
        <v>-2303.66</v>
      </c>
      <c r="Q816" s="52">
        <v>10</v>
      </c>
      <c r="R816" s="50" t="s">
        <v>1750</v>
      </c>
      <c r="S816" s="52">
        <v>2020</v>
      </c>
      <c r="T816" s="50" t="s">
        <v>1751</v>
      </c>
      <c r="U816" s="50" t="s">
        <v>263</v>
      </c>
      <c r="V816" s="50" t="s">
        <v>329</v>
      </c>
      <c r="W816" s="50" t="s">
        <v>330</v>
      </c>
      <c r="X816" s="52">
        <v>1</v>
      </c>
      <c r="Y816" s="52">
        <v>137193</v>
      </c>
      <c r="Z816" s="50" t="s">
        <v>266</v>
      </c>
      <c r="AA816" s="52">
        <v>1</v>
      </c>
      <c r="AB816" s="52">
        <v>0</v>
      </c>
      <c r="AC816" s="51">
        <v>44109</v>
      </c>
      <c r="AD816" s="51">
        <v>44112</v>
      </c>
      <c r="AE816" s="50" t="s">
        <v>670</v>
      </c>
    </row>
    <row r="817" spans="1:31" ht="17.25" customHeight="1">
      <c r="A817" s="57" t="str">
        <f t="shared" si="25"/>
        <v>MATERIAIS HOSPITALARES C/ RESTRICAO</v>
      </c>
      <c r="B817" s="69" t="str">
        <f>VLOOKUP(A817,'De Para'!$C$3:$D$195,2,0)</f>
        <v>FORNECEDORES</v>
      </c>
      <c r="C817" s="83">
        <f t="shared" si="26"/>
        <v>10</v>
      </c>
      <c r="D817" s="50" t="s">
        <v>258</v>
      </c>
      <c r="E817" s="50" t="s">
        <v>410</v>
      </c>
      <c r="F817" s="51">
        <v>44109</v>
      </c>
      <c r="G817" s="50" t="s">
        <v>278</v>
      </c>
      <c r="H817" s="52">
        <v>100</v>
      </c>
      <c r="I817" s="50" t="s">
        <v>675</v>
      </c>
      <c r="J817" s="50" t="s">
        <v>409</v>
      </c>
      <c r="K817" s="50" t="s">
        <v>410</v>
      </c>
      <c r="L817" s="50" t="s">
        <v>359</v>
      </c>
      <c r="M817" s="52">
        <v>168858</v>
      </c>
      <c r="N817" s="50" t="s">
        <v>360</v>
      </c>
      <c r="O817" s="50" t="s">
        <v>387</v>
      </c>
      <c r="P817" s="55">
        <v>-19124</v>
      </c>
      <c r="Q817" s="52">
        <v>10</v>
      </c>
      <c r="R817" s="50" t="s">
        <v>1752</v>
      </c>
      <c r="S817" s="52">
        <v>2020</v>
      </c>
      <c r="T817" s="50" t="s">
        <v>1753</v>
      </c>
      <c r="U817" s="50" t="s">
        <v>263</v>
      </c>
      <c r="V817" s="50" t="s">
        <v>303</v>
      </c>
      <c r="W817" s="50" t="s">
        <v>344</v>
      </c>
      <c r="X817" s="52">
        <v>1</v>
      </c>
      <c r="Y817" s="52">
        <v>137506</v>
      </c>
      <c r="Z817" s="50" t="s">
        <v>266</v>
      </c>
      <c r="AA817" s="52">
        <v>1</v>
      </c>
      <c r="AB817" s="52">
        <v>0</v>
      </c>
      <c r="AC817" s="51">
        <v>44109</v>
      </c>
      <c r="AD817" s="51">
        <v>44112</v>
      </c>
      <c r="AE817" s="50" t="s">
        <v>670</v>
      </c>
    </row>
    <row r="818" spans="1:31" ht="17.25" customHeight="1">
      <c r="A818" s="57" t="str">
        <f t="shared" si="25"/>
        <v>MEDICAMENTOS C/ RESTRICAO</v>
      </c>
      <c r="B818" s="69" t="str">
        <f>VLOOKUP(A818,'De Para'!$C$3:$D$195,2,0)</f>
        <v>FORNECEDORES</v>
      </c>
      <c r="C818" s="83">
        <f t="shared" si="26"/>
        <v>10</v>
      </c>
      <c r="D818" s="50" t="s">
        <v>258</v>
      </c>
      <c r="E818" s="50" t="s">
        <v>410</v>
      </c>
      <c r="F818" s="51">
        <v>44109</v>
      </c>
      <c r="G818" s="50" t="s">
        <v>278</v>
      </c>
      <c r="H818" s="52">
        <v>100</v>
      </c>
      <c r="I818" s="50" t="s">
        <v>675</v>
      </c>
      <c r="J818" s="50" t="s">
        <v>409</v>
      </c>
      <c r="K818" s="50" t="s">
        <v>410</v>
      </c>
      <c r="L818" s="50" t="s">
        <v>341</v>
      </c>
      <c r="M818" s="52">
        <v>168859</v>
      </c>
      <c r="N818" s="50" t="s">
        <v>342</v>
      </c>
      <c r="O818" s="50" t="s">
        <v>425</v>
      </c>
      <c r="P818" s="55">
        <v>-239.4</v>
      </c>
      <c r="Q818" s="52">
        <v>10</v>
      </c>
      <c r="R818" s="50" t="s">
        <v>1754</v>
      </c>
      <c r="S818" s="52">
        <v>2020</v>
      </c>
      <c r="T818" s="50" t="s">
        <v>1755</v>
      </c>
      <c r="U818" s="50" t="s">
        <v>263</v>
      </c>
      <c r="V818" s="50" t="s">
        <v>303</v>
      </c>
      <c r="W818" s="50" t="s">
        <v>344</v>
      </c>
      <c r="X818" s="52">
        <v>1</v>
      </c>
      <c r="Y818" s="52">
        <v>137516</v>
      </c>
      <c r="Z818" s="50" t="s">
        <v>266</v>
      </c>
      <c r="AA818" s="52">
        <v>1</v>
      </c>
      <c r="AB818" s="52">
        <v>0</v>
      </c>
      <c r="AC818" s="51">
        <v>44109</v>
      </c>
      <c r="AD818" s="51">
        <v>44112</v>
      </c>
      <c r="AE818" s="50" t="s">
        <v>670</v>
      </c>
    </row>
    <row r="819" spans="1:31" ht="17.25" customHeight="1">
      <c r="A819" s="57" t="str">
        <f t="shared" si="25"/>
        <v>GASES HOSPITALARES</v>
      </c>
      <c r="B819" s="69" t="str">
        <f>VLOOKUP(A819,'De Para'!$C$3:$D$195,2,0)</f>
        <v>FORNECEDORES</v>
      </c>
      <c r="C819" s="83">
        <f t="shared" si="26"/>
        <v>10</v>
      </c>
      <c r="D819" s="50" t="s">
        <v>258</v>
      </c>
      <c r="E819" s="50" t="s">
        <v>410</v>
      </c>
      <c r="F819" s="51">
        <v>44109</v>
      </c>
      <c r="G819" s="50" t="s">
        <v>278</v>
      </c>
      <c r="H819" s="52">
        <v>100</v>
      </c>
      <c r="I819" s="50" t="s">
        <v>675</v>
      </c>
      <c r="J819" s="50" t="s">
        <v>409</v>
      </c>
      <c r="K819" s="50" t="s">
        <v>410</v>
      </c>
      <c r="L819" s="50" t="s">
        <v>464</v>
      </c>
      <c r="M819" s="52">
        <v>168860</v>
      </c>
      <c r="N819" s="50" t="s">
        <v>465</v>
      </c>
      <c r="O819" s="50" t="s">
        <v>1062</v>
      </c>
      <c r="P819" s="55">
        <v>-120</v>
      </c>
      <c r="Q819" s="52">
        <v>10</v>
      </c>
      <c r="R819" s="50" t="s">
        <v>1756</v>
      </c>
      <c r="S819" s="52">
        <v>2020</v>
      </c>
      <c r="T819" s="50" t="s">
        <v>1757</v>
      </c>
      <c r="U819" s="50" t="s">
        <v>263</v>
      </c>
      <c r="V819" s="50" t="s">
        <v>303</v>
      </c>
      <c r="W819" s="50" t="s">
        <v>466</v>
      </c>
      <c r="X819" s="52">
        <v>1</v>
      </c>
      <c r="Y819" s="52">
        <v>137520</v>
      </c>
      <c r="Z819" s="50" t="s">
        <v>266</v>
      </c>
      <c r="AA819" s="52">
        <v>1</v>
      </c>
      <c r="AB819" s="52">
        <v>0</v>
      </c>
      <c r="AC819" s="51">
        <v>44109</v>
      </c>
      <c r="AD819" s="51">
        <v>44112</v>
      </c>
      <c r="AE819" s="50" t="s">
        <v>670</v>
      </c>
    </row>
    <row r="820" spans="1:31" ht="17.25" customHeight="1">
      <c r="A820" s="57" t="str">
        <f t="shared" si="25"/>
        <v>SERVIÇO MANUTENÇÃO MÁQ E EQUI</v>
      </c>
      <c r="B820" s="69" t="str">
        <f>VLOOKUP(A820,'De Para'!$C$3:$D$195,2,0)</f>
        <v>FORNECEDORES</v>
      </c>
      <c r="C820" s="83">
        <f t="shared" si="26"/>
        <v>10</v>
      </c>
      <c r="D820" s="50" t="s">
        <v>258</v>
      </c>
      <c r="E820" s="50" t="s">
        <v>410</v>
      </c>
      <c r="F820" s="51">
        <v>44109</v>
      </c>
      <c r="G820" s="50" t="s">
        <v>278</v>
      </c>
      <c r="H820" s="52">
        <v>100</v>
      </c>
      <c r="I820" s="50" t="s">
        <v>675</v>
      </c>
      <c r="J820" s="50" t="s">
        <v>409</v>
      </c>
      <c r="K820" s="50" t="s">
        <v>410</v>
      </c>
      <c r="L820" s="50" t="s">
        <v>486</v>
      </c>
      <c r="M820" s="52">
        <v>168861</v>
      </c>
      <c r="N820" s="50" t="s">
        <v>487</v>
      </c>
      <c r="O820" s="50" t="s">
        <v>1578</v>
      </c>
      <c r="P820" s="55">
        <v>-3500</v>
      </c>
      <c r="Q820" s="52">
        <v>10</v>
      </c>
      <c r="R820" s="50" t="s">
        <v>310</v>
      </c>
      <c r="S820" s="52">
        <v>2020</v>
      </c>
      <c r="T820" s="50" t="s">
        <v>1758</v>
      </c>
      <c r="U820" s="50" t="s">
        <v>263</v>
      </c>
      <c r="V820" s="50" t="s">
        <v>288</v>
      </c>
      <c r="W820" s="50" t="s">
        <v>289</v>
      </c>
      <c r="X820" s="52">
        <v>1</v>
      </c>
      <c r="Y820" s="52">
        <v>138357</v>
      </c>
      <c r="Z820" s="50" t="s">
        <v>266</v>
      </c>
      <c r="AA820" s="52">
        <v>1</v>
      </c>
      <c r="AB820" s="52">
        <v>0</v>
      </c>
      <c r="AC820" s="51">
        <v>44109</v>
      </c>
      <c r="AD820" s="51">
        <v>44112</v>
      </c>
      <c r="AE820" s="50" t="s">
        <v>670</v>
      </c>
    </row>
    <row r="821" spans="1:31" ht="17.25" customHeight="1">
      <c r="A821" s="57" t="str">
        <f t="shared" si="25"/>
        <v>MATERIAIS HOSPITALARES C/ RESTRICAO</v>
      </c>
      <c r="B821" s="69" t="str">
        <f>VLOOKUP(A821,'De Para'!$C$3:$D$195,2,0)</f>
        <v>FORNECEDORES</v>
      </c>
      <c r="C821" s="83">
        <f t="shared" si="26"/>
        <v>10</v>
      </c>
      <c r="D821" s="50" t="s">
        <v>258</v>
      </c>
      <c r="E821" s="50" t="s">
        <v>410</v>
      </c>
      <c r="F821" s="51">
        <v>44109</v>
      </c>
      <c r="G821" s="50" t="s">
        <v>278</v>
      </c>
      <c r="H821" s="52">
        <v>100</v>
      </c>
      <c r="I821" s="50" t="s">
        <v>675</v>
      </c>
      <c r="J821" s="50" t="s">
        <v>409</v>
      </c>
      <c r="K821" s="50" t="s">
        <v>410</v>
      </c>
      <c r="L821" s="50" t="s">
        <v>359</v>
      </c>
      <c r="M821" s="52">
        <v>168862</v>
      </c>
      <c r="N821" s="50" t="s">
        <v>360</v>
      </c>
      <c r="O821" s="50" t="s">
        <v>1228</v>
      </c>
      <c r="P821" s="55">
        <v>-1600</v>
      </c>
      <c r="Q821" s="52">
        <v>10</v>
      </c>
      <c r="R821" s="50" t="s">
        <v>1759</v>
      </c>
      <c r="S821" s="52">
        <v>2020</v>
      </c>
      <c r="T821" s="50" t="s">
        <v>1760</v>
      </c>
      <c r="U821" s="50" t="s">
        <v>263</v>
      </c>
      <c r="V821" s="50" t="s">
        <v>303</v>
      </c>
      <c r="W821" s="50" t="s">
        <v>344</v>
      </c>
      <c r="X821" s="52">
        <v>1</v>
      </c>
      <c r="Y821" s="52">
        <v>138417</v>
      </c>
      <c r="Z821" s="50" t="s">
        <v>266</v>
      </c>
      <c r="AA821" s="52">
        <v>1</v>
      </c>
      <c r="AB821" s="52">
        <v>0</v>
      </c>
      <c r="AC821" s="51">
        <v>44109</v>
      </c>
      <c r="AD821" s="51">
        <v>44112</v>
      </c>
      <c r="AE821" s="50" t="s">
        <v>670</v>
      </c>
    </row>
    <row r="822" spans="1:31" ht="17.25" customHeight="1">
      <c r="A822" s="57" t="str">
        <f t="shared" si="25"/>
        <v>ISS - IMPOSTO S/ SERVIÇOS TOMADOS</v>
      </c>
      <c r="B822" s="69" t="str">
        <f>VLOOKUP(A822,'De Para'!$C$3:$D$195,2,0)</f>
        <v>IMPOSTOS</v>
      </c>
      <c r="C822" s="83">
        <f t="shared" si="26"/>
        <v>10</v>
      </c>
      <c r="D822" s="50" t="s">
        <v>258</v>
      </c>
      <c r="E822" s="50" t="s">
        <v>410</v>
      </c>
      <c r="F822" s="51">
        <v>44109</v>
      </c>
      <c r="G822" s="50" t="s">
        <v>278</v>
      </c>
      <c r="H822" s="52">
        <v>100</v>
      </c>
      <c r="I822" s="50" t="s">
        <v>675</v>
      </c>
      <c r="J822" s="50" t="s">
        <v>409</v>
      </c>
      <c r="K822" s="50" t="s">
        <v>410</v>
      </c>
      <c r="L822" s="50" t="s">
        <v>364</v>
      </c>
      <c r="M822" s="52">
        <v>168863</v>
      </c>
      <c r="N822" s="50" t="s">
        <v>365</v>
      </c>
      <c r="O822" s="50" t="s">
        <v>59</v>
      </c>
      <c r="P822" s="55">
        <v>-10279.040000000001</v>
      </c>
      <c r="Q822" s="52">
        <v>10</v>
      </c>
      <c r="R822" s="50" t="s">
        <v>1761</v>
      </c>
      <c r="S822" s="52">
        <v>2020</v>
      </c>
      <c r="T822" s="50" t="s">
        <v>1762</v>
      </c>
      <c r="U822" s="50" t="s">
        <v>263</v>
      </c>
      <c r="V822" s="50" t="s">
        <v>337</v>
      </c>
      <c r="W822" s="50" t="s">
        <v>366</v>
      </c>
      <c r="X822" s="52">
        <v>1</v>
      </c>
      <c r="Y822" s="52">
        <v>139458</v>
      </c>
      <c r="Z822" s="50" t="s">
        <v>266</v>
      </c>
      <c r="AA822" s="52">
        <v>1</v>
      </c>
      <c r="AB822" s="52">
        <v>0</v>
      </c>
      <c r="AC822" s="51">
        <v>44109</v>
      </c>
      <c r="AD822" s="51">
        <v>44112</v>
      </c>
      <c r="AE822" s="50" t="s">
        <v>670</v>
      </c>
    </row>
    <row r="823" spans="1:31" ht="17.25" customHeight="1">
      <c r="A823" s="57" t="str">
        <f t="shared" si="25"/>
        <v>ISS - IMPOSTO S/ SERVIÇOS TOMADOS</v>
      </c>
      <c r="B823" s="69" t="str">
        <f>VLOOKUP(A823,'De Para'!$C$3:$D$195,2,0)</f>
        <v>IMPOSTOS</v>
      </c>
      <c r="C823" s="83">
        <f t="shared" si="26"/>
        <v>10</v>
      </c>
      <c r="D823" s="50" t="s">
        <v>258</v>
      </c>
      <c r="E823" s="50" t="s">
        <v>410</v>
      </c>
      <c r="F823" s="51">
        <v>44109</v>
      </c>
      <c r="G823" s="50" t="s">
        <v>278</v>
      </c>
      <c r="H823" s="52">
        <v>100</v>
      </c>
      <c r="I823" s="86" t="s">
        <v>675</v>
      </c>
      <c r="J823" s="50" t="s">
        <v>409</v>
      </c>
      <c r="K823" s="50" t="s">
        <v>410</v>
      </c>
      <c r="L823" s="50" t="s">
        <v>364</v>
      </c>
      <c r="M823" s="52">
        <v>168864</v>
      </c>
      <c r="N823" s="50" t="s">
        <v>365</v>
      </c>
      <c r="O823" s="53" t="s">
        <v>59</v>
      </c>
      <c r="P823" s="55">
        <v>-4869.59</v>
      </c>
      <c r="Q823" s="52">
        <v>10</v>
      </c>
      <c r="R823" s="50" t="s">
        <v>1763</v>
      </c>
      <c r="S823" s="52">
        <v>2020</v>
      </c>
      <c r="T823" s="50" t="s">
        <v>1764</v>
      </c>
      <c r="U823" s="50" t="s">
        <v>263</v>
      </c>
      <c r="V823" s="50" t="s">
        <v>337</v>
      </c>
      <c r="W823" s="50" t="s">
        <v>366</v>
      </c>
      <c r="X823" s="52">
        <v>1</v>
      </c>
      <c r="Y823" s="52">
        <v>139459</v>
      </c>
      <c r="Z823" s="50" t="s">
        <v>266</v>
      </c>
      <c r="AA823" s="52">
        <v>1</v>
      </c>
      <c r="AB823" s="52">
        <v>0</v>
      </c>
      <c r="AC823" s="51">
        <v>44109</v>
      </c>
      <c r="AD823" s="51">
        <v>44112</v>
      </c>
      <c r="AE823" s="50" t="s">
        <v>670</v>
      </c>
    </row>
    <row r="824" spans="1:31" ht="17.25" customHeight="1">
      <c r="A824" s="57" t="str">
        <f t="shared" si="25"/>
        <v>SERVIÇO DE SEGURANÇA PATRIMONIAL</v>
      </c>
      <c r="B824" s="69" t="str">
        <f>VLOOKUP(A824,'De Para'!$C$3:$D$195,2,0)</f>
        <v>FORNECEDORES</v>
      </c>
      <c r="C824" s="83">
        <f t="shared" si="26"/>
        <v>10</v>
      </c>
      <c r="D824" s="50" t="s">
        <v>258</v>
      </c>
      <c r="E824" s="50" t="s">
        <v>410</v>
      </c>
      <c r="F824" s="51">
        <v>44109</v>
      </c>
      <c r="G824" s="50" t="s">
        <v>278</v>
      </c>
      <c r="H824" s="52">
        <v>100</v>
      </c>
      <c r="I824" s="50" t="s">
        <v>675</v>
      </c>
      <c r="J824" s="50" t="s">
        <v>409</v>
      </c>
      <c r="K824" s="50" t="s">
        <v>410</v>
      </c>
      <c r="L824" s="50" t="s">
        <v>394</v>
      </c>
      <c r="M824" s="52">
        <v>168865</v>
      </c>
      <c r="N824" s="50" t="s">
        <v>395</v>
      </c>
      <c r="O824" s="50" t="s">
        <v>1290</v>
      </c>
      <c r="P824" s="55">
        <v>-59045.49</v>
      </c>
      <c r="Q824" s="52">
        <v>10</v>
      </c>
      <c r="R824" s="50" t="s">
        <v>1765</v>
      </c>
      <c r="S824" s="52">
        <v>2020</v>
      </c>
      <c r="T824" s="50" t="s">
        <v>1766</v>
      </c>
      <c r="U824" s="50" t="s">
        <v>263</v>
      </c>
      <c r="V824" s="50" t="s">
        <v>288</v>
      </c>
      <c r="W824" s="50" t="s">
        <v>289</v>
      </c>
      <c r="X824" s="52">
        <v>1</v>
      </c>
      <c r="Y824" s="52">
        <v>138362</v>
      </c>
      <c r="Z824" s="50" t="s">
        <v>266</v>
      </c>
      <c r="AA824" s="52">
        <v>1</v>
      </c>
      <c r="AB824" s="52">
        <v>0</v>
      </c>
      <c r="AC824" s="51">
        <v>44109</v>
      </c>
      <c r="AD824" s="51">
        <v>44112</v>
      </c>
      <c r="AE824" s="50" t="s">
        <v>670</v>
      </c>
    </row>
    <row r="825" spans="1:31" ht="17.25" customHeight="1">
      <c r="A825" s="57" t="str">
        <f t="shared" si="25"/>
        <v>ISS - IMPOSTO S/ SERVIÇOS TOMADOS</v>
      </c>
      <c r="B825" s="69" t="str">
        <f>VLOOKUP(A825,'De Para'!$C$3:$D$195,2,0)</f>
        <v>IMPOSTOS</v>
      </c>
      <c r="C825" s="83">
        <f t="shared" si="26"/>
        <v>10</v>
      </c>
      <c r="D825" s="50" t="s">
        <v>258</v>
      </c>
      <c r="E825" s="50" t="s">
        <v>410</v>
      </c>
      <c r="F825" s="51">
        <v>44109</v>
      </c>
      <c r="G825" s="50" t="s">
        <v>278</v>
      </c>
      <c r="H825" s="52">
        <v>100</v>
      </c>
      <c r="I825" s="50" t="s">
        <v>675</v>
      </c>
      <c r="J825" s="50" t="s">
        <v>409</v>
      </c>
      <c r="K825" s="50" t="s">
        <v>410</v>
      </c>
      <c r="L825" s="50" t="s">
        <v>364</v>
      </c>
      <c r="M825" s="52">
        <v>168867</v>
      </c>
      <c r="N825" s="50" t="s">
        <v>365</v>
      </c>
      <c r="O825" s="50" t="s">
        <v>59</v>
      </c>
      <c r="P825" s="55">
        <v>-11568.81</v>
      </c>
      <c r="Q825" s="52">
        <v>10</v>
      </c>
      <c r="R825" s="50" t="s">
        <v>1767</v>
      </c>
      <c r="S825" s="52">
        <v>2020</v>
      </c>
      <c r="T825" s="50" t="s">
        <v>1768</v>
      </c>
      <c r="U825" s="50" t="s">
        <v>263</v>
      </c>
      <c r="V825" s="50" t="s">
        <v>337</v>
      </c>
      <c r="W825" s="50" t="s">
        <v>366</v>
      </c>
      <c r="X825" s="52">
        <v>1</v>
      </c>
      <c r="Y825" s="52">
        <v>140016</v>
      </c>
      <c r="Z825" s="50" t="s">
        <v>266</v>
      </c>
      <c r="AA825" s="52">
        <v>1</v>
      </c>
      <c r="AB825" s="52">
        <v>0</v>
      </c>
      <c r="AC825" s="51">
        <v>44109</v>
      </c>
      <c r="AD825" s="51">
        <v>44112</v>
      </c>
      <c r="AE825" s="50" t="s">
        <v>670</v>
      </c>
    </row>
    <row r="826" spans="1:31" ht="17.25" customHeight="1">
      <c r="A826" s="57" t="str">
        <f t="shared" si="25"/>
        <v>EST. MATERIAIS DE EXPEDIENTE C/ RESTRICAO</v>
      </c>
      <c r="B826" s="69" t="str">
        <f>VLOOKUP(A826,'De Para'!$C$3:$D$195,2,0)</f>
        <v>FORNECEDORES</v>
      </c>
      <c r="C826" s="83">
        <f t="shared" si="26"/>
        <v>10</v>
      </c>
      <c r="D826" s="50" t="s">
        <v>258</v>
      </c>
      <c r="E826" s="50" t="s">
        <v>410</v>
      </c>
      <c r="F826" s="51">
        <v>44109</v>
      </c>
      <c r="G826" s="50" t="s">
        <v>278</v>
      </c>
      <c r="H826" s="52">
        <v>100</v>
      </c>
      <c r="I826" s="50" t="s">
        <v>675</v>
      </c>
      <c r="J826" s="50" t="s">
        <v>409</v>
      </c>
      <c r="K826" s="50" t="s">
        <v>410</v>
      </c>
      <c r="L826" s="50" t="s">
        <v>470</v>
      </c>
      <c r="M826" s="52">
        <v>168868</v>
      </c>
      <c r="N826" s="50" t="s">
        <v>471</v>
      </c>
      <c r="O826" s="50" t="s">
        <v>385</v>
      </c>
      <c r="P826" s="55">
        <v>-3482.45</v>
      </c>
      <c r="Q826" s="52">
        <v>10</v>
      </c>
      <c r="R826" s="50" t="s">
        <v>1769</v>
      </c>
      <c r="S826" s="52">
        <v>2020</v>
      </c>
      <c r="T826" s="50" t="s">
        <v>1770</v>
      </c>
      <c r="U826" s="50" t="s">
        <v>263</v>
      </c>
      <c r="V826" s="50" t="s">
        <v>303</v>
      </c>
      <c r="W826" s="50" t="s">
        <v>351</v>
      </c>
      <c r="X826" s="52">
        <v>1</v>
      </c>
      <c r="Y826" s="52">
        <v>140021</v>
      </c>
      <c r="Z826" s="50" t="s">
        <v>266</v>
      </c>
      <c r="AA826" s="52">
        <v>1</v>
      </c>
      <c r="AB826" s="52">
        <v>0</v>
      </c>
      <c r="AC826" s="51">
        <v>44109</v>
      </c>
      <c r="AD826" s="51">
        <v>44112</v>
      </c>
      <c r="AE826" s="50" t="s">
        <v>670</v>
      </c>
    </row>
    <row r="827" spans="1:31" ht="17.25" customHeight="1">
      <c r="A827" s="57" t="str">
        <f t="shared" si="25"/>
        <v>TARIFAS BANCÁRIAS</v>
      </c>
      <c r="B827" s="69" t="str">
        <f>VLOOKUP(A827,'De Para'!$C$3:$D$195,2,0)</f>
        <v>PAGAMENTO DE IMPOSTOS E TAXAS</v>
      </c>
      <c r="C827" s="83">
        <f t="shared" si="26"/>
        <v>10</v>
      </c>
      <c r="D827" s="50" t="s">
        <v>258</v>
      </c>
      <c r="E827" s="50" t="s">
        <v>410</v>
      </c>
      <c r="F827" s="51">
        <v>44109</v>
      </c>
      <c r="G827" s="50" t="s">
        <v>378</v>
      </c>
      <c r="H827" s="52">
        <v>100</v>
      </c>
      <c r="I827" s="50" t="s">
        <v>675</v>
      </c>
      <c r="J827" s="50" t="s">
        <v>409</v>
      </c>
      <c r="K827" s="50" t="s">
        <v>410</v>
      </c>
      <c r="L827" s="50" t="s">
        <v>548</v>
      </c>
      <c r="M827" s="52">
        <v>168869</v>
      </c>
      <c r="N827" s="50" t="s">
        <v>549</v>
      </c>
      <c r="O827" s="50"/>
      <c r="P827" s="55">
        <v>-31.8</v>
      </c>
      <c r="Q827" s="52">
        <v>10</v>
      </c>
      <c r="R827" s="50" t="s">
        <v>262</v>
      </c>
      <c r="S827" s="52">
        <v>2020</v>
      </c>
      <c r="T827" s="50" t="s">
        <v>550</v>
      </c>
      <c r="U827" s="50" t="s">
        <v>263</v>
      </c>
      <c r="V827" s="50" t="s">
        <v>276</v>
      </c>
      <c r="W827" s="50" t="s">
        <v>429</v>
      </c>
      <c r="X827" s="52">
        <v>1</v>
      </c>
      <c r="Y827" s="52"/>
      <c r="Z827" s="50" t="s">
        <v>266</v>
      </c>
      <c r="AA827" s="52">
        <v>1</v>
      </c>
      <c r="AB827" s="52">
        <v>1</v>
      </c>
      <c r="AC827" s="51">
        <v>44109</v>
      </c>
      <c r="AD827" s="51">
        <v>44112</v>
      </c>
      <c r="AE827" s="50" t="s">
        <v>670</v>
      </c>
    </row>
    <row r="828" spans="1:31" ht="17.25" customHeight="1">
      <c r="A828" s="57" t="str">
        <f t="shared" si="25"/>
        <v>APLICAÇÃO / RESGATE DE APLICAÇÃO</v>
      </c>
      <c r="B828" s="69" t="str">
        <f>VLOOKUP(A828,'De Para'!$C$3:$D$195,2,0)</f>
        <v>RECEBÍVEIS NAO CORRENTES</v>
      </c>
      <c r="C828" s="83">
        <f t="shared" si="26"/>
        <v>10</v>
      </c>
      <c r="D828" s="50" t="s">
        <v>258</v>
      </c>
      <c r="E828" s="50" t="s">
        <v>410</v>
      </c>
      <c r="F828" s="51">
        <v>44109</v>
      </c>
      <c r="G828" s="50" t="s">
        <v>259</v>
      </c>
      <c r="H828" s="52">
        <v>100</v>
      </c>
      <c r="I828" s="50" t="s">
        <v>690</v>
      </c>
      <c r="J828" s="50" t="s">
        <v>409</v>
      </c>
      <c r="K828" s="50" t="s">
        <v>410</v>
      </c>
      <c r="L828" s="50" t="s">
        <v>260</v>
      </c>
      <c r="M828" s="52">
        <v>168870</v>
      </c>
      <c r="N828" s="50" t="s">
        <v>261</v>
      </c>
      <c r="O828" s="50"/>
      <c r="P828" s="55">
        <v>-119605.96</v>
      </c>
      <c r="Q828" s="52">
        <v>10</v>
      </c>
      <c r="R828" s="50" t="s">
        <v>262</v>
      </c>
      <c r="S828" s="52">
        <v>2020</v>
      </c>
      <c r="T828" s="50" t="s">
        <v>1771</v>
      </c>
      <c r="U828" s="50" t="s">
        <v>263</v>
      </c>
      <c r="V828" s="50" t="s">
        <v>264</v>
      </c>
      <c r="W828" s="50" t="s">
        <v>265</v>
      </c>
      <c r="X828" s="52">
        <v>1</v>
      </c>
      <c r="Y828" s="52"/>
      <c r="Z828" s="50" t="s">
        <v>266</v>
      </c>
      <c r="AA828" s="52">
        <v>1</v>
      </c>
      <c r="AB828" s="52">
        <v>1</v>
      </c>
      <c r="AC828" s="51">
        <v>44109</v>
      </c>
      <c r="AD828" s="51">
        <v>44112</v>
      </c>
      <c r="AE828" s="50" t="s">
        <v>671</v>
      </c>
    </row>
    <row r="829" spans="1:31" ht="17.25" customHeight="1">
      <c r="A829" s="57" t="str">
        <f t="shared" si="25"/>
        <v>APLICAÇÃO / RESGATE DE APLICAÇÃO</v>
      </c>
      <c r="B829" s="69" t="str">
        <f>VLOOKUP(A829,'De Para'!$C$3:$D$195,2,0)</f>
        <v>RECEBÍVEIS NAO CORRENTES</v>
      </c>
      <c r="C829" s="83">
        <f t="shared" si="26"/>
        <v>10</v>
      </c>
      <c r="D829" s="50" t="s">
        <v>258</v>
      </c>
      <c r="E829" s="50" t="s">
        <v>410</v>
      </c>
      <c r="F829" s="51">
        <v>44109</v>
      </c>
      <c r="G829" s="50" t="s">
        <v>624</v>
      </c>
      <c r="H829" s="52">
        <v>100</v>
      </c>
      <c r="I829" s="50" t="s">
        <v>675</v>
      </c>
      <c r="J829" s="50" t="s">
        <v>409</v>
      </c>
      <c r="K829" s="50" t="s">
        <v>410</v>
      </c>
      <c r="L829" s="50" t="s">
        <v>260</v>
      </c>
      <c r="M829" s="52">
        <v>168871</v>
      </c>
      <c r="N829" s="50" t="s">
        <v>261</v>
      </c>
      <c r="O829" s="50"/>
      <c r="P829" s="55">
        <v>119605.96</v>
      </c>
      <c r="Q829" s="52">
        <v>10</v>
      </c>
      <c r="R829" s="50" t="s">
        <v>262</v>
      </c>
      <c r="S829" s="52">
        <v>2020</v>
      </c>
      <c r="T829" s="50" t="s">
        <v>1771</v>
      </c>
      <c r="U829" s="50" t="s">
        <v>263</v>
      </c>
      <c r="V829" s="50" t="s">
        <v>264</v>
      </c>
      <c r="W829" s="50" t="s">
        <v>265</v>
      </c>
      <c r="X829" s="52">
        <v>1</v>
      </c>
      <c r="Y829" s="52"/>
      <c r="Z829" s="50" t="s">
        <v>266</v>
      </c>
      <c r="AA829" s="52">
        <v>1</v>
      </c>
      <c r="AB829" s="52">
        <v>0</v>
      </c>
      <c r="AC829" s="51">
        <v>44109</v>
      </c>
      <c r="AD829" s="51">
        <v>44112</v>
      </c>
      <c r="AE829" s="50" t="s">
        <v>670</v>
      </c>
    </row>
    <row r="830" spans="1:31" ht="17.25" customHeight="1">
      <c r="A830" s="57" t="str">
        <f t="shared" si="25"/>
        <v>RENDIMENTO SOBRE APLICAÇÃO FINANCEIRA</v>
      </c>
      <c r="B830" s="69" t="str">
        <f>VLOOKUP(A830,'De Para'!$C$3:$D$195,2,0)</f>
        <v>JUROS POR APLICAÇÕES</v>
      </c>
      <c r="C830" s="83">
        <f t="shared" si="26"/>
        <v>10</v>
      </c>
      <c r="D830" s="50" t="s">
        <v>258</v>
      </c>
      <c r="E830" s="50" t="s">
        <v>410</v>
      </c>
      <c r="F830" s="51">
        <v>44109</v>
      </c>
      <c r="G830" s="50" t="s">
        <v>621</v>
      </c>
      <c r="H830" s="52">
        <v>100</v>
      </c>
      <c r="I830" s="50" t="s">
        <v>675</v>
      </c>
      <c r="J830" s="50" t="s">
        <v>409</v>
      </c>
      <c r="K830" s="50" t="s">
        <v>410</v>
      </c>
      <c r="L830" s="50" t="s">
        <v>497</v>
      </c>
      <c r="M830" s="52">
        <v>168872</v>
      </c>
      <c r="N830" s="50" t="s">
        <v>498</v>
      </c>
      <c r="O830" s="50"/>
      <c r="P830" s="55">
        <v>63.68</v>
      </c>
      <c r="Q830" s="52">
        <v>10</v>
      </c>
      <c r="R830" s="50" t="s">
        <v>526</v>
      </c>
      <c r="S830" s="52">
        <v>2020</v>
      </c>
      <c r="T830" s="50" t="s">
        <v>526</v>
      </c>
      <c r="U830" s="50" t="s">
        <v>263</v>
      </c>
      <c r="V830" s="50" t="s">
        <v>276</v>
      </c>
      <c r="W830" s="50" t="s">
        <v>500</v>
      </c>
      <c r="X830" s="52">
        <v>1</v>
      </c>
      <c r="Y830" s="52"/>
      <c r="Z830" s="50" t="s">
        <v>266</v>
      </c>
      <c r="AA830" s="52">
        <v>1</v>
      </c>
      <c r="AB830" s="52">
        <v>1</v>
      </c>
      <c r="AC830" s="51">
        <v>44109</v>
      </c>
      <c r="AD830" s="51">
        <v>44112</v>
      </c>
      <c r="AE830" s="50" t="s">
        <v>670</v>
      </c>
    </row>
    <row r="831" spans="1:31" ht="17.25" customHeight="1">
      <c r="A831" s="57" t="str">
        <f t="shared" si="25"/>
        <v>TARIFAS BANCÁRIAS</v>
      </c>
      <c r="B831" s="69" t="str">
        <f>VLOOKUP(A831,'De Para'!$C$3:$D$195,2,0)</f>
        <v>PAGAMENTO DE IMPOSTOS E TAXAS</v>
      </c>
      <c r="C831" s="83">
        <f t="shared" si="26"/>
        <v>10</v>
      </c>
      <c r="D831" s="50" t="s">
        <v>258</v>
      </c>
      <c r="E831" s="50" t="s">
        <v>410</v>
      </c>
      <c r="F831" s="51">
        <v>44111</v>
      </c>
      <c r="G831" s="50" t="s">
        <v>378</v>
      </c>
      <c r="H831" s="52">
        <v>100</v>
      </c>
      <c r="I831" s="50" t="s">
        <v>675</v>
      </c>
      <c r="J831" s="50" t="s">
        <v>409</v>
      </c>
      <c r="K831" s="50" t="s">
        <v>410</v>
      </c>
      <c r="L831" s="50" t="s">
        <v>548</v>
      </c>
      <c r="M831" s="52">
        <v>168919</v>
      </c>
      <c r="N831" s="50" t="s">
        <v>549</v>
      </c>
      <c r="O831" s="50"/>
      <c r="P831" s="55">
        <v>-4.05</v>
      </c>
      <c r="Q831" s="52">
        <v>10</v>
      </c>
      <c r="R831" s="50" t="s">
        <v>262</v>
      </c>
      <c r="S831" s="52">
        <v>2020</v>
      </c>
      <c r="T831" s="50" t="s">
        <v>550</v>
      </c>
      <c r="U831" s="50" t="s">
        <v>263</v>
      </c>
      <c r="V831" s="50" t="s">
        <v>276</v>
      </c>
      <c r="W831" s="50" t="s">
        <v>429</v>
      </c>
      <c r="X831" s="52">
        <v>1</v>
      </c>
      <c r="Y831" s="52"/>
      <c r="Z831" s="50" t="s">
        <v>266</v>
      </c>
      <c r="AA831" s="52">
        <v>1</v>
      </c>
      <c r="AB831" s="52">
        <v>1</v>
      </c>
      <c r="AC831" s="51">
        <v>44111</v>
      </c>
      <c r="AD831" s="51">
        <v>44112</v>
      </c>
      <c r="AE831" s="50" t="s">
        <v>670</v>
      </c>
    </row>
    <row r="832" spans="1:31" ht="17.25" customHeight="1">
      <c r="A832" s="57" t="str">
        <f t="shared" si="25"/>
        <v>RENDIMENTO SOBRE APLICAÇÃO FINANCEIRA</v>
      </c>
      <c r="B832" s="69" t="str">
        <f>VLOOKUP(A832,'De Para'!$C$3:$D$195,2,0)</f>
        <v>JUROS POR APLICAÇÕES</v>
      </c>
      <c r="C832" s="83">
        <f t="shared" si="26"/>
        <v>10</v>
      </c>
      <c r="D832" s="50" t="s">
        <v>258</v>
      </c>
      <c r="E832" s="50" t="s">
        <v>410</v>
      </c>
      <c r="F832" s="51">
        <v>44111</v>
      </c>
      <c r="G832" s="50" t="s">
        <v>621</v>
      </c>
      <c r="H832" s="52">
        <v>100</v>
      </c>
      <c r="I832" s="50" t="s">
        <v>675</v>
      </c>
      <c r="J832" s="50" t="s">
        <v>409</v>
      </c>
      <c r="K832" s="50" t="s">
        <v>410</v>
      </c>
      <c r="L832" s="50" t="s">
        <v>497</v>
      </c>
      <c r="M832" s="52">
        <v>168920</v>
      </c>
      <c r="N832" s="50" t="s">
        <v>498</v>
      </c>
      <c r="O832" s="50"/>
      <c r="P832" s="55">
        <v>0.71</v>
      </c>
      <c r="Q832" s="52">
        <v>10</v>
      </c>
      <c r="R832" s="50" t="s">
        <v>262</v>
      </c>
      <c r="S832" s="52">
        <v>2020</v>
      </c>
      <c r="T832" s="50" t="s">
        <v>526</v>
      </c>
      <c r="U832" s="50" t="s">
        <v>263</v>
      </c>
      <c r="V832" s="50" t="s">
        <v>276</v>
      </c>
      <c r="W832" s="50" t="s">
        <v>500</v>
      </c>
      <c r="X832" s="52">
        <v>1</v>
      </c>
      <c r="Y832" s="52"/>
      <c r="Z832" s="50" t="s">
        <v>266</v>
      </c>
      <c r="AA832" s="52">
        <v>1</v>
      </c>
      <c r="AB832" s="52">
        <v>1</v>
      </c>
      <c r="AC832" s="51">
        <v>44111</v>
      </c>
      <c r="AD832" s="51">
        <v>44112</v>
      </c>
      <c r="AE832" s="50" t="s">
        <v>670</v>
      </c>
    </row>
    <row r="833" spans="1:31" ht="17.25" customHeight="1">
      <c r="A833" s="57" t="str">
        <f t="shared" si="25"/>
        <v>APLICAÇÃO / RESGATE DE APLICAÇÃO</v>
      </c>
      <c r="B833" s="69" t="str">
        <f>VLOOKUP(A833,'De Para'!$C$3:$D$195,2,0)</f>
        <v>RECEBÍVEIS NAO CORRENTES</v>
      </c>
      <c r="C833" s="83">
        <f t="shared" si="26"/>
        <v>10</v>
      </c>
      <c r="D833" s="50" t="s">
        <v>258</v>
      </c>
      <c r="E833" s="50" t="s">
        <v>410</v>
      </c>
      <c r="F833" s="51">
        <v>44111</v>
      </c>
      <c r="G833" s="50" t="s">
        <v>259</v>
      </c>
      <c r="H833" s="52">
        <v>100</v>
      </c>
      <c r="I833" s="50" t="s">
        <v>690</v>
      </c>
      <c r="J833" s="50" t="s">
        <v>409</v>
      </c>
      <c r="K833" s="50" t="s">
        <v>410</v>
      </c>
      <c r="L833" s="50" t="s">
        <v>260</v>
      </c>
      <c r="M833" s="52">
        <v>168921</v>
      </c>
      <c r="N833" s="50" t="s">
        <v>261</v>
      </c>
      <c r="O833" s="50"/>
      <c r="P833" s="55">
        <v>-1289.6199999999999</v>
      </c>
      <c r="Q833" s="52">
        <v>10</v>
      </c>
      <c r="R833" s="50" t="s">
        <v>262</v>
      </c>
      <c r="S833" s="52">
        <v>2020</v>
      </c>
      <c r="T833" s="50" t="s">
        <v>1772</v>
      </c>
      <c r="U833" s="50" t="s">
        <v>263</v>
      </c>
      <c r="V833" s="50" t="s">
        <v>264</v>
      </c>
      <c r="W833" s="50" t="s">
        <v>265</v>
      </c>
      <c r="X833" s="52">
        <v>1</v>
      </c>
      <c r="Y833" s="52"/>
      <c r="Z833" s="50" t="s">
        <v>266</v>
      </c>
      <c r="AA833" s="52">
        <v>1</v>
      </c>
      <c r="AB833" s="52">
        <v>1</v>
      </c>
      <c r="AC833" s="51">
        <v>44111</v>
      </c>
      <c r="AD833" s="51">
        <v>44120</v>
      </c>
      <c r="AE833" s="50" t="s">
        <v>671</v>
      </c>
    </row>
    <row r="834" spans="1:31" ht="17.25" customHeight="1">
      <c r="A834" s="57" t="str">
        <f t="shared" si="25"/>
        <v>APLICAÇÃO / RESGATE DE APLICAÇÃO</v>
      </c>
      <c r="B834" s="69" t="str">
        <f>VLOOKUP(A834,'De Para'!$C$3:$D$195,2,0)</f>
        <v>RECEBÍVEIS NAO CORRENTES</v>
      </c>
      <c r="C834" s="83">
        <f t="shared" si="26"/>
        <v>10</v>
      </c>
      <c r="D834" s="50" t="s">
        <v>258</v>
      </c>
      <c r="E834" s="50" t="s">
        <v>410</v>
      </c>
      <c r="F834" s="51">
        <v>44111</v>
      </c>
      <c r="G834" s="50" t="s">
        <v>624</v>
      </c>
      <c r="H834" s="52">
        <v>100</v>
      </c>
      <c r="I834" s="50" t="s">
        <v>675</v>
      </c>
      <c r="J834" s="50" t="s">
        <v>409</v>
      </c>
      <c r="K834" s="50" t="s">
        <v>410</v>
      </c>
      <c r="L834" s="50" t="s">
        <v>260</v>
      </c>
      <c r="M834" s="52">
        <v>168922</v>
      </c>
      <c r="N834" s="50" t="s">
        <v>261</v>
      </c>
      <c r="O834" s="50"/>
      <c r="P834" s="55">
        <v>1289.6199999999999</v>
      </c>
      <c r="Q834" s="52">
        <v>10</v>
      </c>
      <c r="R834" s="50" t="s">
        <v>262</v>
      </c>
      <c r="S834" s="52">
        <v>2020</v>
      </c>
      <c r="T834" s="50" t="s">
        <v>1772</v>
      </c>
      <c r="U834" s="50" t="s">
        <v>263</v>
      </c>
      <c r="V834" s="50" t="s">
        <v>264</v>
      </c>
      <c r="W834" s="50" t="s">
        <v>265</v>
      </c>
      <c r="X834" s="52">
        <v>1</v>
      </c>
      <c r="Y834" s="52"/>
      <c r="Z834" s="50" t="s">
        <v>266</v>
      </c>
      <c r="AA834" s="52">
        <v>1</v>
      </c>
      <c r="AB834" s="52">
        <v>0</v>
      </c>
      <c r="AC834" s="51">
        <v>44111</v>
      </c>
      <c r="AD834" s="51">
        <v>44112</v>
      </c>
      <c r="AE834" s="50" t="s">
        <v>670</v>
      </c>
    </row>
    <row r="835" spans="1:31" ht="17.25" customHeight="1">
      <c r="A835" s="57" t="str">
        <f t="shared" ref="A835:A898" si="27">N835</f>
        <v>SALÁRIOS E ORDENADOS</v>
      </c>
      <c r="B835" s="69" t="str">
        <f>VLOOKUP(A835,'De Para'!$C$3:$D$195,2,0)</f>
        <v>FOLHA E ENCARGOS</v>
      </c>
      <c r="C835" s="83">
        <f t="shared" si="26"/>
        <v>10</v>
      </c>
      <c r="D835" s="50" t="s">
        <v>258</v>
      </c>
      <c r="E835" s="50" t="s">
        <v>410</v>
      </c>
      <c r="F835" s="51">
        <v>44111</v>
      </c>
      <c r="G835" s="50" t="s">
        <v>278</v>
      </c>
      <c r="H835" s="52">
        <v>100</v>
      </c>
      <c r="I835" s="50" t="s">
        <v>675</v>
      </c>
      <c r="J835" s="50" t="s">
        <v>409</v>
      </c>
      <c r="K835" s="50" t="s">
        <v>410</v>
      </c>
      <c r="L835" s="50" t="s">
        <v>279</v>
      </c>
      <c r="M835" s="52">
        <v>168923</v>
      </c>
      <c r="N835" s="50" t="s">
        <v>280</v>
      </c>
      <c r="O835" s="50" t="s">
        <v>281</v>
      </c>
      <c r="P835" s="55">
        <v>-1286.28</v>
      </c>
      <c r="Q835" s="52">
        <v>10</v>
      </c>
      <c r="R835" s="50" t="s">
        <v>1671</v>
      </c>
      <c r="S835" s="52">
        <v>2020</v>
      </c>
      <c r="T835" s="50" t="s">
        <v>1672</v>
      </c>
      <c r="U835" s="50" t="s">
        <v>263</v>
      </c>
      <c r="V835" s="50" t="s">
        <v>282</v>
      </c>
      <c r="W835" s="50" t="s">
        <v>283</v>
      </c>
      <c r="X835" s="52">
        <v>1</v>
      </c>
      <c r="Y835" s="52">
        <v>138481</v>
      </c>
      <c r="Z835" s="50" t="s">
        <v>266</v>
      </c>
      <c r="AA835" s="52">
        <v>1</v>
      </c>
      <c r="AB835" s="52">
        <v>0</v>
      </c>
      <c r="AC835" s="51">
        <v>44111</v>
      </c>
      <c r="AD835" s="51">
        <v>44112</v>
      </c>
      <c r="AE835" s="50" t="s">
        <v>670</v>
      </c>
    </row>
    <row r="836" spans="1:31" ht="17.25" customHeight="1">
      <c r="A836" s="57" t="str">
        <f t="shared" si="27"/>
        <v>EST. MATERIAIS DE EXPEDIENTE C/ RESTRICAO</v>
      </c>
      <c r="B836" s="69" t="str">
        <f>VLOOKUP(A836,'De Para'!$C$3:$D$195,2,0)</f>
        <v>FORNECEDORES</v>
      </c>
      <c r="C836" s="83">
        <f t="shared" si="26"/>
        <v>10</v>
      </c>
      <c r="D836" s="50" t="s">
        <v>258</v>
      </c>
      <c r="E836" s="50" t="s">
        <v>410</v>
      </c>
      <c r="F836" s="51">
        <v>44112</v>
      </c>
      <c r="G836" s="50" t="s">
        <v>278</v>
      </c>
      <c r="H836" s="52">
        <v>100</v>
      </c>
      <c r="I836" s="50" t="s">
        <v>675</v>
      </c>
      <c r="J836" s="50" t="s">
        <v>409</v>
      </c>
      <c r="K836" s="50" t="s">
        <v>410</v>
      </c>
      <c r="L836" s="50" t="s">
        <v>470</v>
      </c>
      <c r="M836" s="52">
        <v>169311</v>
      </c>
      <c r="N836" s="50" t="s">
        <v>471</v>
      </c>
      <c r="O836" s="50" t="s">
        <v>472</v>
      </c>
      <c r="P836" s="55">
        <v>-2919.96</v>
      </c>
      <c r="Q836" s="52">
        <v>10</v>
      </c>
      <c r="R836" s="50" t="s">
        <v>1773</v>
      </c>
      <c r="S836" s="52">
        <v>2020</v>
      </c>
      <c r="T836" s="50" t="s">
        <v>1774</v>
      </c>
      <c r="U836" s="50" t="s">
        <v>263</v>
      </c>
      <c r="V836" s="50" t="s">
        <v>303</v>
      </c>
      <c r="W836" s="50" t="s">
        <v>351</v>
      </c>
      <c r="X836" s="52">
        <v>1</v>
      </c>
      <c r="Y836" s="52">
        <v>131665</v>
      </c>
      <c r="Z836" s="50" t="s">
        <v>266</v>
      </c>
      <c r="AA836" s="52">
        <v>1</v>
      </c>
      <c r="AB836" s="52">
        <v>0</v>
      </c>
      <c r="AC836" s="51">
        <v>44112</v>
      </c>
      <c r="AD836" s="51">
        <v>44117</v>
      </c>
      <c r="AE836" s="50" t="s">
        <v>670</v>
      </c>
    </row>
    <row r="837" spans="1:31" ht="17.25" customHeight="1">
      <c r="A837" s="57" t="str">
        <f t="shared" si="27"/>
        <v>SERVICO DE ENGENHARIA CLINICA</v>
      </c>
      <c r="B837" s="69" t="str">
        <f>VLOOKUP(A837,'De Para'!$C$3:$D$195,2,0)</f>
        <v>FORNECEDORES</v>
      </c>
      <c r="C837" s="83">
        <f t="shared" si="26"/>
        <v>10</v>
      </c>
      <c r="D837" s="50" t="s">
        <v>258</v>
      </c>
      <c r="E837" s="50" t="s">
        <v>410</v>
      </c>
      <c r="F837" s="51">
        <v>44112</v>
      </c>
      <c r="G837" s="50" t="s">
        <v>278</v>
      </c>
      <c r="H837" s="52">
        <v>100</v>
      </c>
      <c r="I837" s="50" t="s">
        <v>675</v>
      </c>
      <c r="J837" s="50" t="s">
        <v>409</v>
      </c>
      <c r="K837" s="50" t="s">
        <v>410</v>
      </c>
      <c r="L837" s="50" t="s">
        <v>321</v>
      </c>
      <c r="M837" s="52">
        <v>169312</v>
      </c>
      <c r="N837" s="50" t="s">
        <v>322</v>
      </c>
      <c r="O837" s="50" t="s">
        <v>323</v>
      </c>
      <c r="P837" s="55">
        <v>-173818.48</v>
      </c>
      <c r="Q837" s="52">
        <v>10</v>
      </c>
      <c r="R837" s="50" t="s">
        <v>1775</v>
      </c>
      <c r="S837" s="52">
        <v>2020</v>
      </c>
      <c r="T837" s="50" t="s">
        <v>1776</v>
      </c>
      <c r="U837" s="50" t="s">
        <v>263</v>
      </c>
      <c r="V837" s="50" t="s">
        <v>288</v>
      </c>
      <c r="W837" s="50" t="s">
        <v>289</v>
      </c>
      <c r="X837" s="52">
        <v>1</v>
      </c>
      <c r="Y837" s="52">
        <v>136294</v>
      </c>
      <c r="Z837" s="50" t="s">
        <v>266</v>
      </c>
      <c r="AA837" s="52">
        <v>1</v>
      </c>
      <c r="AB837" s="52">
        <v>0</v>
      </c>
      <c r="AC837" s="51">
        <v>44112</v>
      </c>
      <c r="AD837" s="51">
        <v>44117</v>
      </c>
      <c r="AE837" s="50" t="s">
        <v>670</v>
      </c>
    </row>
    <row r="838" spans="1:31" ht="17.25" customHeight="1">
      <c r="A838" s="57" t="str">
        <f t="shared" si="27"/>
        <v>MATERIAIS HOSPITALARES C/ RESTRICAO</v>
      </c>
      <c r="B838" s="69" t="str">
        <f>VLOOKUP(A838,'De Para'!$C$3:$D$195,2,0)</f>
        <v>FORNECEDORES</v>
      </c>
      <c r="C838" s="83">
        <f t="shared" si="26"/>
        <v>10</v>
      </c>
      <c r="D838" s="50" t="s">
        <v>258</v>
      </c>
      <c r="E838" s="50" t="s">
        <v>410</v>
      </c>
      <c r="F838" s="51">
        <v>44112</v>
      </c>
      <c r="G838" s="50" t="s">
        <v>278</v>
      </c>
      <c r="H838" s="52">
        <v>100</v>
      </c>
      <c r="I838" s="50" t="s">
        <v>675</v>
      </c>
      <c r="J838" s="50" t="s">
        <v>409</v>
      </c>
      <c r="K838" s="50" t="s">
        <v>410</v>
      </c>
      <c r="L838" s="50" t="s">
        <v>359</v>
      </c>
      <c r="M838" s="52">
        <v>169313</v>
      </c>
      <c r="N838" s="50" t="s">
        <v>360</v>
      </c>
      <c r="O838" s="50" t="s">
        <v>482</v>
      </c>
      <c r="P838" s="55">
        <v>-2553.44</v>
      </c>
      <c r="Q838" s="52">
        <v>10</v>
      </c>
      <c r="R838" s="50" t="s">
        <v>1777</v>
      </c>
      <c r="S838" s="52">
        <v>2020</v>
      </c>
      <c r="T838" s="50" t="s">
        <v>1778</v>
      </c>
      <c r="U838" s="50" t="s">
        <v>263</v>
      </c>
      <c r="V838" s="50" t="s">
        <v>303</v>
      </c>
      <c r="W838" s="50" t="s">
        <v>344</v>
      </c>
      <c r="X838" s="52">
        <v>1</v>
      </c>
      <c r="Y838" s="52">
        <v>137504</v>
      </c>
      <c r="Z838" s="50" t="s">
        <v>266</v>
      </c>
      <c r="AA838" s="52">
        <v>1</v>
      </c>
      <c r="AB838" s="52">
        <v>0</v>
      </c>
      <c r="AC838" s="51">
        <v>44112</v>
      </c>
      <c r="AD838" s="51">
        <v>44117</v>
      </c>
      <c r="AE838" s="50" t="s">
        <v>670</v>
      </c>
    </row>
    <row r="839" spans="1:31" ht="17.25" customHeight="1">
      <c r="A839" s="57" t="str">
        <f t="shared" si="27"/>
        <v>MATERIAIS HOSPITALARES C/ RESTRICAO</v>
      </c>
      <c r="B839" s="69" t="str">
        <f>VLOOKUP(A839,'De Para'!$C$3:$D$195,2,0)</f>
        <v>FORNECEDORES</v>
      </c>
      <c r="C839" s="83">
        <f t="shared" si="26"/>
        <v>10</v>
      </c>
      <c r="D839" s="50" t="s">
        <v>258</v>
      </c>
      <c r="E839" s="50" t="s">
        <v>410</v>
      </c>
      <c r="F839" s="51">
        <v>44112</v>
      </c>
      <c r="G839" s="50" t="s">
        <v>278</v>
      </c>
      <c r="H839" s="52">
        <v>100</v>
      </c>
      <c r="I839" s="50" t="s">
        <v>675</v>
      </c>
      <c r="J839" s="50" t="s">
        <v>409</v>
      </c>
      <c r="K839" s="50" t="s">
        <v>410</v>
      </c>
      <c r="L839" s="50" t="s">
        <v>359</v>
      </c>
      <c r="M839" s="52">
        <v>169314</v>
      </c>
      <c r="N839" s="50" t="s">
        <v>360</v>
      </c>
      <c r="O839" s="50" t="s">
        <v>601</v>
      </c>
      <c r="P839" s="55">
        <v>-667.44</v>
      </c>
      <c r="Q839" s="52">
        <v>10</v>
      </c>
      <c r="R839" s="50" t="s">
        <v>1779</v>
      </c>
      <c r="S839" s="52">
        <v>2020</v>
      </c>
      <c r="T839" s="50" t="s">
        <v>1780</v>
      </c>
      <c r="U839" s="50" t="s">
        <v>263</v>
      </c>
      <c r="V839" s="50" t="s">
        <v>303</v>
      </c>
      <c r="W839" s="50" t="s">
        <v>344</v>
      </c>
      <c r="X839" s="52">
        <v>1</v>
      </c>
      <c r="Y839" s="52">
        <v>137505</v>
      </c>
      <c r="Z839" s="50" t="s">
        <v>266</v>
      </c>
      <c r="AA839" s="52">
        <v>1</v>
      </c>
      <c r="AB839" s="52">
        <v>0</v>
      </c>
      <c r="AC839" s="51">
        <v>44112</v>
      </c>
      <c r="AD839" s="51">
        <v>44117</v>
      </c>
      <c r="AE839" s="50" t="s">
        <v>670</v>
      </c>
    </row>
    <row r="840" spans="1:31" ht="17.25" customHeight="1">
      <c r="A840" s="57" t="str">
        <f t="shared" si="27"/>
        <v>MEDICAMENTOS C/ RESTRICAO</v>
      </c>
      <c r="B840" s="69" t="str">
        <f>VLOOKUP(A840,'De Para'!$C$3:$D$195,2,0)</f>
        <v>FORNECEDORES</v>
      </c>
      <c r="C840" s="83">
        <f t="shared" si="26"/>
        <v>10</v>
      </c>
      <c r="D840" s="50" t="s">
        <v>258</v>
      </c>
      <c r="E840" s="50" t="s">
        <v>410</v>
      </c>
      <c r="F840" s="51">
        <v>44112</v>
      </c>
      <c r="G840" s="50" t="s">
        <v>278</v>
      </c>
      <c r="H840" s="52">
        <v>100</v>
      </c>
      <c r="I840" s="50" t="s">
        <v>675</v>
      </c>
      <c r="J840" s="50" t="s">
        <v>409</v>
      </c>
      <c r="K840" s="50" t="s">
        <v>410</v>
      </c>
      <c r="L840" s="50" t="s">
        <v>341</v>
      </c>
      <c r="M840" s="52">
        <v>169315</v>
      </c>
      <c r="N840" s="50" t="s">
        <v>342</v>
      </c>
      <c r="O840" s="50" t="s">
        <v>372</v>
      </c>
      <c r="P840" s="55">
        <v>-1210.4000000000001</v>
      </c>
      <c r="Q840" s="52">
        <v>10</v>
      </c>
      <c r="R840" s="50" t="s">
        <v>1781</v>
      </c>
      <c r="S840" s="52">
        <v>2020</v>
      </c>
      <c r="T840" s="50" t="s">
        <v>1782</v>
      </c>
      <c r="U840" s="50" t="s">
        <v>263</v>
      </c>
      <c r="V840" s="50" t="s">
        <v>303</v>
      </c>
      <c r="W840" s="50" t="s">
        <v>344</v>
      </c>
      <c r="X840" s="52">
        <v>1</v>
      </c>
      <c r="Y840" s="52">
        <v>137517</v>
      </c>
      <c r="Z840" s="50" t="s">
        <v>266</v>
      </c>
      <c r="AA840" s="52">
        <v>1</v>
      </c>
      <c r="AB840" s="52">
        <v>0</v>
      </c>
      <c r="AC840" s="51">
        <v>44112</v>
      </c>
      <c r="AD840" s="51">
        <v>44117</v>
      </c>
      <c r="AE840" s="50" t="s">
        <v>670</v>
      </c>
    </row>
    <row r="841" spans="1:31" ht="17.25" customHeight="1">
      <c r="A841" s="57" t="str">
        <f t="shared" si="27"/>
        <v>GASES HOSPITALARES</v>
      </c>
      <c r="B841" s="69" t="str">
        <f>VLOOKUP(A841,'De Para'!$C$3:$D$195,2,0)</f>
        <v>FORNECEDORES</v>
      </c>
      <c r="C841" s="83">
        <f t="shared" si="26"/>
        <v>10</v>
      </c>
      <c r="D841" s="50" t="s">
        <v>258</v>
      </c>
      <c r="E841" s="50" t="s">
        <v>410</v>
      </c>
      <c r="F841" s="51">
        <v>44112</v>
      </c>
      <c r="G841" s="50" t="s">
        <v>278</v>
      </c>
      <c r="H841" s="52">
        <v>100</v>
      </c>
      <c r="I841" s="50" t="s">
        <v>675</v>
      </c>
      <c r="J841" s="50" t="s">
        <v>409</v>
      </c>
      <c r="K841" s="50" t="s">
        <v>410</v>
      </c>
      <c r="L841" s="50" t="s">
        <v>464</v>
      </c>
      <c r="M841" s="52">
        <v>169316</v>
      </c>
      <c r="N841" s="50" t="s">
        <v>465</v>
      </c>
      <c r="O841" s="50" t="s">
        <v>1062</v>
      </c>
      <c r="P841" s="55">
        <v>-120</v>
      </c>
      <c r="Q841" s="52">
        <v>10</v>
      </c>
      <c r="R841" s="50" t="s">
        <v>1783</v>
      </c>
      <c r="S841" s="52">
        <v>2020</v>
      </c>
      <c r="T841" s="50" t="s">
        <v>1784</v>
      </c>
      <c r="U841" s="50" t="s">
        <v>263</v>
      </c>
      <c r="V841" s="50" t="s">
        <v>303</v>
      </c>
      <c r="W841" s="50" t="s">
        <v>466</v>
      </c>
      <c r="X841" s="52">
        <v>1</v>
      </c>
      <c r="Y841" s="52">
        <v>137522</v>
      </c>
      <c r="Z841" s="50" t="s">
        <v>266</v>
      </c>
      <c r="AA841" s="52">
        <v>1</v>
      </c>
      <c r="AB841" s="52">
        <v>0</v>
      </c>
      <c r="AC841" s="51">
        <v>44112</v>
      </c>
      <c r="AD841" s="51">
        <v>44117</v>
      </c>
      <c r="AE841" s="50" t="s">
        <v>670</v>
      </c>
    </row>
    <row r="842" spans="1:31" ht="17.25" customHeight="1">
      <c r="A842" s="57" t="str">
        <f t="shared" si="27"/>
        <v>MEDICAMENTOS C/ RESTRICAO</v>
      </c>
      <c r="B842" s="69" t="str">
        <f>VLOOKUP(A842,'De Para'!$C$3:$D$195,2,0)</f>
        <v>FORNECEDORES</v>
      </c>
      <c r="C842" s="83">
        <f t="shared" si="26"/>
        <v>10</v>
      </c>
      <c r="D842" s="50" t="s">
        <v>258</v>
      </c>
      <c r="E842" s="50" t="s">
        <v>410</v>
      </c>
      <c r="F842" s="51">
        <v>44112</v>
      </c>
      <c r="G842" s="50" t="s">
        <v>278</v>
      </c>
      <c r="H842" s="52">
        <v>100</v>
      </c>
      <c r="I842" s="50" t="s">
        <v>675</v>
      </c>
      <c r="J842" s="50" t="s">
        <v>409</v>
      </c>
      <c r="K842" s="50" t="s">
        <v>410</v>
      </c>
      <c r="L842" s="50" t="s">
        <v>341</v>
      </c>
      <c r="M842" s="52">
        <v>169317</v>
      </c>
      <c r="N842" s="50" t="s">
        <v>342</v>
      </c>
      <c r="O842" s="50" t="s">
        <v>442</v>
      </c>
      <c r="P842" s="55">
        <v>-75</v>
      </c>
      <c r="Q842" s="52">
        <v>10</v>
      </c>
      <c r="R842" s="50" t="s">
        <v>1785</v>
      </c>
      <c r="S842" s="52">
        <v>2020</v>
      </c>
      <c r="T842" s="50" t="s">
        <v>1786</v>
      </c>
      <c r="U842" s="50" t="s">
        <v>263</v>
      </c>
      <c r="V842" s="50" t="s">
        <v>303</v>
      </c>
      <c r="W842" s="50" t="s">
        <v>344</v>
      </c>
      <c r="X842" s="52">
        <v>1</v>
      </c>
      <c r="Y842" s="52">
        <v>138379</v>
      </c>
      <c r="Z842" s="50" t="s">
        <v>266</v>
      </c>
      <c r="AA842" s="52">
        <v>1</v>
      </c>
      <c r="AB842" s="52">
        <v>0</v>
      </c>
      <c r="AC842" s="51">
        <v>44112</v>
      </c>
      <c r="AD842" s="51">
        <v>44117</v>
      </c>
      <c r="AE842" s="50" t="s">
        <v>670</v>
      </c>
    </row>
    <row r="843" spans="1:31" ht="17.25" customHeight="1">
      <c r="A843" s="57" t="str">
        <f t="shared" si="27"/>
        <v>MEDICAMENTOS C/ RESTRICAO</v>
      </c>
      <c r="B843" s="69" t="str">
        <f>VLOOKUP(A843,'De Para'!$C$3:$D$195,2,0)</f>
        <v>FORNECEDORES</v>
      </c>
      <c r="C843" s="83">
        <f t="shared" si="26"/>
        <v>10</v>
      </c>
      <c r="D843" s="50" t="s">
        <v>258</v>
      </c>
      <c r="E843" s="50" t="s">
        <v>410</v>
      </c>
      <c r="F843" s="51">
        <v>44112</v>
      </c>
      <c r="G843" s="50" t="s">
        <v>278</v>
      </c>
      <c r="H843" s="52">
        <v>100</v>
      </c>
      <c r="I843" s="50" t="s">
        <v>675</v>
      </c>
      <c r="J843" s="50" t="s">
        <v>409</v>
      </c>
      <c r="K843" s="50" t="s">
        <v>410</v>
      </c>
      <c r="L843" s="50" t="s">
        <v>341</v>
      </c>
      <c r="M843" s="52">
        <v>169318</v>
      </c>
      <c r="N843" s="50" t="s">
        <v>342</v>
      </c>
      <c r="O843" s="50" t="s">
        <v>442</v>
      </c>
      <c r="P843" s="55">
        <v>-473.43</v>
      </c>
      <c r="Q843" s="52">
        <v>10</v>
      </c>
      <c r="R843" s="50" t="s">
        <v>1787</v>
      </c>
      <c r="S843" s="52">
        <v>2020</v>
      </c>
      <c r="T843" s="50" t="s">
        <v>1788</v>
      </c>
      <c r="U843" s="50" t="s">
        <v>263</v>
      </c>
      <c r="V843" s="50" t="s">
        <v>303</v>
      </c>
      <c r="W843" s="50" t="s">
        <v>344</v>
      </c>
      <c r="X843" s="52">
        <v>1</v>
      </c>
      <c r="Y843" s="52">
        <v>138390</v>
      </c>
      <c r="Z843" s="50" t="s">
        <v>266</v>
      </c>
      <c r="AA843" s="52">
        <v>1</v>
      </c>
      <c r="AB843" s="52">
        <v>0</v>
      </c>
      <c r="AC843" s="51">
        <v>44112</v>
      </c>
      <c r="AD843" s="51">
        <v>44117</v>
      </c>
      <c r="AE843" s="50" t="s">
        <v>670</v>
      </c>
    </row>
    <row r="844" spans="1:31" ht="17.25" customHeight="1">
      <c r="A844" s="57" t="str">
        <f t="shared" si="27"/>
        <v>MATERIAIS HOSPITALARES C/ RESTRICAO</v>
      </c>
      <c r="B844" s="69" t="str">
        <f>VLOOKUP(A844,'De Para'!$C$3:$D$195,2,0)</f>
        <v>FORNECEDORES</v>
      </c>
      <c r="C844" s="83">
        <f t="shared" si="26"/>
        <v>10</v>
      </c>
      <c r="D844" s="50" t="s">
        <v>258</v>
      </c>
      <c r="E844" s="50" t="s">
        <v>410</v>
      </c>
      <c r="F844" s="51">
        <v>44112</v>
      </c>
      <c r="G844" s="50" t="s">
        <v>278</v>
      </c>
      <c r="H844" s="52">
        <v>100</v>
      </c>
      <c r="I844" s="50" t="s">
        <v>675</v>
      </c>
      <c r="J844" s="50" t="s">
        <v>409</v>
      </c>
      <c r="K844" s="50" t="s">
        <v>410</v>
      </c>
      <c r="L844" s="50" t="s">
        <v>359</v>
      </c>
      <c r="M844" s="52">
        <v>169319</v>
      </c>
      <c r="N844" s="50" t="s">
        <v>360</v>
      </c>
      <c r="O844" s="50" t="s">
        <v>1727</v>
      </c>
      <c r="P844" s="55">
        <v>-2400</v>
      </c>
      <c r="Q844" s="52">
        <v>10</v>
      </c>
      <c r="R844" s="50" t="s">
        <v>1789</v>
      </c>
      <c r="S844" s="52">
        <v>2020</v>
      </c>
      <c r="T844" s="50" t="s">
        <v>1790</v>
      </c>
      <c r="U844" s="50" t="s">
        <v>263</v>
      </c>
      <c r="V844" s="50" t="s">
        <v>303</v>
      </c>
      <c r="W844" s="50" t="s">
        <v>344</v>
      </c>
      <c r="X844" s="52">
        <v>1</v>
      </c>
      <c r="Y844" s="52">
        <v>138412</v>
      </c>
      <c r="Z844" s="50" t="s">
        <v>266</v>
      </c>
      <c r="AA844" s="52">
        <v>1</v>
      </c>
      <c r="AB844" s="52">
        <v>0</v>
      </c>
      <c r="AC844" s="51">
        <v>44112</v>
      </c>
      <c r="AD844" s="51">
        <v>44117</v>
      </c>
      <c r="AE844" s="50" t="s">
        <v>670</v>
      </c>
    </row>
    <row r="845" spans="1:31" ht="17.25" customHeight="1">
      <c r="A845" s="57" t="str">
        <f t="shared" si="27"/>
        <v>MATERIAIS HOSPITALARES C/ RESTRICAO</v>
      </c>
      <c r="B845" s="69" t="str">
        <f>VLOOKUP(A845,'De Para'!$C$3:$D$195,2,0)</f>
        <v>FORNECEDORES</v>
      </c>
      <c r="C845" s="83">
        <f t="shared" si="26"/>
        <v>10</v>
      </c>
      <c r="D845" s="50" t="s">
        <v>258</v>
      </c>
      <c r="E845" s="50" t="s">
        <v>410</v>
      </c>
      <c r="F845" s="51">
        <v>44112</v>
      </c>
      <c r="G845" s="50" t="s">
        <v>278</v>
      </c>
      <c r="H845" s="52">
        <v>100</v>
      </c>
      <c r="I845" s="50" t="s">
        <v>675</v>
      </c>
      <c r="J845" s="50" t="s">
        <v>409</v>
      </c>
      <c r="K845" s="50" t="s">
        <v>410</v>
      </c>
      <c r="L845" s="50" t="s">
        <v>359</v>
      </c>
      <c r="M845" s="52">
        <v>169320</v>
      </c>
      <c r="N845" s="50" t="s">
        <v>360</v>
      </c>
      <c r="O845" s="50" t="s">
        <v>571</v>
      </c>
      <c r="P845" s="55">
        <v>-1290</v>
      </c>
      <c r="Q845" s="52">
        <v>10</v>
      </c>
      <c r="R845" s="50" t="s">
        <v>1791</v>
      </c>
      <c r="S845" s="52">
        <v>2020</v>
      </c>
      <c r="T845" s="50" t="s">
        <v>1792</v>
      </c>
      <c r="U845" s="50" t="s">
        <v>263</v>
      </c>
      <c r="V845" s="50" t="s">
        <v>303</v>
      </c>
      <c r="W845" s="50" t="s">
        <v>344</v>
      </c>
      <c r="X845" s="52">
        <v>1</v>
      </c>
      <c r="Y845" s="52">
        <v>138416</v>
      </c>
      <c r="Z845" s="50" t="s">
        <v>266</v>
      </c>
      <c r="AA845" s="52">
        <v>1</v>
      </c>
      <c r="AB845" s="52">
        <v>0</v>
      </c>
      <c r="AC845" s="51">
        <v>44112</v>
      </c>
      <c r="AD845" s="51">
        <v>44117</v>
      </c>
      <c r="AE845" s="50" t="s">
        <v>670</v>
      </c>
    </row>
    <row r="846" spans="1:31" ht="17.25" customHeight="1">
      <c r="A846" s="57" t="str">
        <f t="shared" si="27"/>
        <v>GASES HOSPITALARES</v>
      </c>
      <c r="B846" s="69" t="str">
        <f>VLOOKUP(A846,'De Para'!$C$3:$D$195,2,0)</f>
        <v>FORNECEDORES</v>
      </c>
      <c r="C846" s="83">
        <f t="shared" si="26"/>
        <v>10</v>
      </c>
      <c r="D846" s="50" t="s">
        <v>258</v>
      </c>
      <c r="E846" s="50" t="s">
        <v>410</v>
      </c>
      <c r="F846" s="51">
        <v>44112</v>
      </c>
      <c r="G846" s="50" t="s">
        <v>278</v>
      </c>
      <c r="H846" s="52">
        <v>100</v>
      </c>
      <c r="I846" s="50" t="s">
        <v>675</v>
      </c>
      <c r="J846" s="50" t="s">
        <v>409</v>
      </c>
      <c r="K846" s="50" t="s">
        <v>410</v>
      </c>
      <c r="L846" s="50" t="s">
        <v>464</v>
      </c>
      <c r="M846" s="52">
        <v>169321</v>
      </c>
      <c r="N846" s="50" t="s">
        <v>465</v>
      </c>
      <c r="O846" s="50" t="s">
        <v>1062</v>
      </c>
      <c r="P846" s="55">
        <v>-480</v>
      </c>
      <c r="Q846" s="52">
        <v>10</v>
      </c>
      <c r="R846" s="50" t="s">
        <v>1793</v>
      </c>
      <c r="S846" s="52">
        <v>2020</v>
      </c>
      <c r="T846" s="50" t="s">
        <v>1794</v>
      </c>
      <c r="U846" s="50" t="s">
        <v>263</v>
      </c>
      <c r="V846" s="50" t="s">
        <v>303</v>
      </c>
      <c r="W846" s="50" t="s">
        <v>466</v>
      </c>
      <c r="X846" s="52">
        <v>1</v>
      </c>
      <c r="Y846" s="52">
        <v>138419</v>
      </c>
      <c r="Z846" s="50" t="s">
        <v>266</v>
      </c>
      <c r="AA846" s="52">
        <v>1</v>
      </c>
      <c r="AB846" s="52">
        <v>0</v>
      </c>
      <c r="AC846" s="51">
        <v>44112</v>
      </c>
      <c r="AD846" s="51">
        <v>44117</v>
      </c>
      <c r="AE846" s="50" t="s">
        <v>670</v>
      </c>
    </row>
    <row r="847" spans="1:31" ht="17.25" customHeight="1">
      <c r="A847" s="57" t="str">
        <f t="shared" si="27"/>
        <v>GASES HOSPITALARES</v>
      </c>
      <c r="B847" s="69" t="str">
        <f>VLOOKUP(A847,'De Para'!$C$3:$D$195,2,0)</f>
        <v>FORNECEDORES</v>
      </c>
      <c r="C847" s="83">
        <f t="shared" si="26"/>
        <v>10</v>
      </c>
      <c r="D847" s="50" t="s">
        <v>258</v>
      </c>
      <c r="E847" s="50" t="s">
        <v>410</v>
      </c>
      <c r="F847" s="51">
        <v>44112</v>
      </c>
      <c r="G847" s="50" t="s">
        <v>278</v>
      </c>
      <c r="H847" s="52">
        <v>100</v>
      </c>
      <c r="I847" s="50" t="s">
        <v>675</v>
      </c>
      <c r="J847" s="50" t="s">
        <v>409</v>
      </c>
      <c r="K847" s="50" t="s">
        <v>410</v>
      </c>
      <c r="L847" s="50" t="s">
        <v>464</v>
      </c>
      <c r="M847" s="52">
        <v>169322</v>
      </c>
      <c r="N847" s="50" t="s">
        <v>465</v>
      </c>
      <c r="O847" s="50" t="s">
        <v>1062</v>
      </c>
      <c r="P847" s="55">
        <v>-240</v>
      </c>
      <c r="Q847" s="52">
        <v>10</v>
      </c>
      <c r="R847" s="50" t="s">
        <v>1795</v>
      </c>
      <c r="S847" s="52">
        <v>2020</v>
      </c>
      <c r="T847" s="50" t="s">
        <v>1796</v>
      </c>
      <c r="U847" s="50" t="s">
        <v>263</v>
      </c>
      <c r="V847" s="50" t="s">
        <v>303</v>
      </c>
      <c r="W847" s="50" t="s">
        <v>466</v>
      </c>
      <c r="X847" s="52">
        <v>1</v>
      </c>
      <c r="Y847" s="52">
        <v>138424</v>
      </c>
      <c r="Z847" s="50" t="s">
        <v>266</v>
      </c>
      <c r="AA847" s="52">
        <v>1</v>
      </c>
      <c r="AB847" s="52">
        <v>0</v>
      </c>
      <c r="AC847" s="51">
        <v>44112</v>
      </c>
      <c r="AD847" s="51">
        <v>44117</v>
      </c>
      <c r="AE847" s="50" t="s">
        <v>670</v>
      </c>
    </row>
    <row r="848" spans="1:31" ht="17.25" customHeight="1">
      <c r="A848" s="57" t="str">
        <f t="shared" si="27"/>
        <v>TARIFAS BANCÁRIAS</v>
      </c>
      <c r="B848" s="69" t="str">
        <f>VLOOKUP(A848,'De Para'!$C$3:$D$195,2,0)</f>
        <v>PAGAMENTO DE IMPOSTOS E TAXAS</v>
      </c>
      <c r="C848" s="83">
        <f t="shared" si="26"/>
        <v>10</v>
      </c>
      <c r="D848" s="50" t="s">
        <v>258</v>
      </c>
      <c r="E848" s="50" t="s">
        <v>410</v>
      </c>
      <c r="F848" s="51">
        <v>44112</v>
      </c>
      <c r="G848" s="50" t="s">
        <v>378</v>
      </c>
      <c r="H848" s="52">
        <v>100</v>
      </c>
      <c r="I848" s="50" t="s">
        <v>675</v>
      </c>
      <c r="J848" s="50" t="s">
        <v>409</v>
      </c>
      <c r="K848" s="50" t="s">
        <v>410</v>
      </c>
      <c r="L848" s="50" t="s">
        <v>548</v>
      </c>
      <c r="M848" s="52">
        <v>169323</v>
      </c>
      <c r="N848" s="50" t="s">
        <v>549</v>
      </c>
      <c r="O848" s="50"/>
      <c r="P848" s="55">
        <v>-5.3</v>
      </c>
      <c r="Q848" s="52">
        <v>10</v>
      </c>
      <c r="R848" s="50" t="s">
        <v>262</v>
      </c>
      <c r="S848" s="52">
        <v>2020</v>
      </c>
      <c r="T848" s="50" t="s">
        <v>550</v>
      </c>
      <c r="U848" s="50" t="s">
        <v>263</v>
      </c>
      <c r="V848" s="50" t="s">
        <v>276</v>
      </c>
      <c r="W848" s="50" t="s">
        <v>429</v>
      </c>
      <c r="X848" s="52">
        <v>1</v>
      </c>
      <c r="Y848" s="52"/>
      <c r="Z848" s="50" t="s">
        <v>266</v>
      </c>
      <c r="AA848" s="52">
        <v>1</v>
      </c>
      <c r="AB848" s="52">
        <v>1</v>
      </c>
      <c r="AC848" s="51">
        <v>44112</v>
      </c>
      <c r="AD848" s="51">
        <v>44117</v>
      </c>
      <c r="AE848" s="50" t="s">
        <v>670</v>
      </c>
    </row>
    <row r="849" spans="1:31" ht="17.25" customHeight="1">
      <c r="A849" s="57" t="str">
        <f t="shared" si="27"/>
        <v>APLICAÇÃO / RESGATE DE APLICAÇÃO</v>
      </c>
      <c r="B849" s="69" t="str">
        <f>VLOOKUP(A849,'De Para'!$C$3:$D$195,2,0)</f>
        <v>RECEBÍVEIS NAO CORRENTES</v>
      </c>
      <c r="C849" s="83">
        <f t="shared" si="26"/>
        <v>10</v>
      </c>
      <c r="D849" s="50" t="s">
        <v>258</v>
      </c>
      <c r="E849" s="50" t="s">
        <v>410</v>
      </c>
      <c r="F849" s="51">
        <v>44112</v>
      </c>
      <c r="G849" s="50" t="s">
        <v>259</v>
      </c>
      <c r="H849" s="52">
        <v>100</v>
      </c>
      <c r="I849" s="50" t="s">
        <v>690</v>
      </c>
      <c r="J849" s="50" t="s">
        <v>409</v>
      </c>
      <c r="K849" s="50" t="s">
        <v>410</v>
      </c>
      <c r="L849" s="50" t="s">
        <v>260</v>
      </c>
      <c r="M849" s="52">
        <v>169324</v>
      </c>
      <c r="N849" s="50" t="s">
        <v>261</v>
      </c>
      <c r="O849" s="50"/>
      <c r="P849" s="55">
        <v>-186149.43</v>
      </c>
      <c r="Q849" s="52">
        <v>10</v>
      </c>
      <c r="R849" s="50" t="s">
        <v>262</v>
      </c>
      <c r="S849" s="52">
        <v>2020</v>
      </c>
      <c r="T849" s="50" t="s">
        <v>1772</v>
      </c>
      <c r="U849" s="50" t="s">
        <v>263</v>
      </c>
      <c r="V849" s="50" t="s">
        <v>264</v>
      </c>
      <c r="W849" s="50" t="s">
        <v>265</v>
      </c>
      <c r="X849" s="52">
        <v>1</v>
      </c>
      <c r="Y849" s="52"/>
      <c r="Z849" s="50" t="s">
        <v>266</v>
      </c>
      <c r="AA849" s="52">
        <v>1</v>
      </c>
      <c r="AB849" s="52">
        <v>1</v>
      </c>
      <c r="AC849" s="51">
        <v>44112</v>
      </c>
      <c r="AD849" s="51">
        <v>44120</v>
      </c>
      <c r="AE849" s="50" t="s">
        <v>671</v>
      </c>
    </row>
    <row r="850" spans="1:31" ht="17.25" customHeight="1">
      <c r="A850" s="57" t="str">
        <f t="shared" si="27"/>
        <v>APLICAÇÃO / RESGATE DE APLICAÇÃO</v>
      </c>
      <c r="B850" s="69" t="str">
        <f>VLOOKUP(A850,'De Para'!$C$3:$D$195,2,0)</f>
        <v>RECEBÍVEIS NAO CORRENTES</v>
      </c>
      <c r="C850" s="83">
        <f t="shared" si="26"/>
        <v>10</v>
      </c>
      <c r="D850" s="50" t="s">
        <v>258</v>
      </c>
      <c r="E850" s="50" t="s">
        <v>410</v>
      </c>
      <c r="F850" s="51">
        <v>44112</v>
      </c>
      <c r="G850" s="50" t="s">
        <v>624</v>
      </c>
      <c r="H850" s="52">
        <v>100</v>
      </c>
      <c r="I850" s="50" t="s">
        <v>675</v>
      </c>
      <c r="J850" s="50" t="s">
        <v>409</v>
      </c>
      <c r="K850" s="50" t="s">
        <v>410</v>
      </c>
      <c r="L850" s="50" t="s">
        <v>260</v>
      </c>
      <c r="M850" s="52">
        <v>169325</v>
      </c>
      <c r="N850" s="50" t="s">
        <v>261</v>
      </c>
      <c r="O850" s="50"/>
      <c r="P850" s="55">
        <v>186149.43</v>
      </c>
      <c r="Q850" s="52">
        <v>10</v>
      </c>
      <c r="R850" s="50" t="s">
        <v>262</v>
      </c>
      <c r="S850" s="52">
        <v>2020</v>
      </c>
      <c r="T850" s="50" t="s">
        <v>1772</v>
      </c>
      <c r="U850" s="50" t="s">
        <v>263</v>
      </c>
      <c r="V850" s="50" t="s">
        <v>264</v>
      </c>
      <c r="W850" s="50" t="s">
        <v>265</v>
      </c>
      <c r="X850" s="52">
        <v>1</v>
      </c>
      <c r="Y850" s="52"/>
      <c r="Z850" s="50" t="s">
        <v>266</v>
      </c>
      <c r="AA850" s="52">
        <v>1</v>
      </c>
      <c r="AB850" s="52">
        <v>0</v>
      </c>
      <c r="AC850" s="51">
        <v>44112</v>
      </c>
      <c r="AD850" s="51">
        <v>44117</v>
      </c>
      <c r="AE850" s="50" t="s">
        <v>670</v>
      </c>
    </row>
    <row r="851" spans="1:31" ht="17.25" customHeight="1">
      <c r="A851" s="57" t="str">
        <f t="shared" si="27"/>
        <v>RENDIMENTO SOBRE APLICAÇÃO FINANCEIRA</v>
      </c>
      <c r="B851" s="69" t="str">
        <f>VLOOKUP(A851,'De Para'!$C$3:$D$195,2,0)</f>
        <v>JUROS POR APLICAÇÕES</v>
      </c>
      <c r="C851" s="83">
        <f t="shared" si="26"/>
        <v>10</v>
      </c>
      <c r="D851" s="50" t="s">
        <v>258</v>
      </c>
      <c r="E851" s="50" t="s">
        <v>410</v>
      </c>
      <c r="F851" s="51">
        <v>44112</v>
      </c>
      <c r="G851" s="50" t="s">
        <v>621</v>
      </c>
      <c r="H851" s="52">
        <v>100</v>
      </c>
      <c r="I851" s="50" t="s">
        <v>675</v>
      </c>
      <c r="J851" s="50" t="s">
        <v>409</v>
      </c>
      <c r="K851" s="50" t="s">
        <v>410</v>
      </c>
      <c r="L851" s="50" t="s">
        <v>497</v>
      </c>
      <c r="M851" s="52">
        <v>169326</v>
      </c>
      <c r="N851" s="50" t="s">
        <v>498</v>
      </c>
      <c r="O851" s="50"/>
      <c r="P851" s="55">
        <v>104.02</v>
      </c>
      <c r="Q851" s="52">
        <v>10</v>
      </c>
      <c r="R851" s="50" t="s">
        <v>526</v>
      </c>
      <c r="S851" s="52">
        <v>2020</v>
      </c>
      <c r="T851" s="50" t="s">
        <v>526</v>
      </c>
      <c r="U851" s="50" t="s">
        <v>263</v>
      </c>
      <c r="V851" s="50" t="s">
        <v>276</v>
      </c>
      <c r="W851" s="50" t="s">
        <v>500</v>
      </c>
      <c r="X851" s="52">
        <v>1</v>
      </c>
      <c r="Y851" s="52"/>
      <c r="Z851" s="50" t="s">
        <v>266</v>
      </c>
      <c r="AA851" s="52">
        <v>1</v>
      </c>
      <c r="AB851" s="52">
        <v>1</v>
      </c>
      <c r="AC851" s="51">
        <v>44112</v>
      </c>
      <c r="AD851" s="51">
        <v>44117</v>
      </c>
      <c r="AE851" s="50" t="s">
        <v>670</v>
      </c>
    </row>
    <row r="852" spans="1:31" ht="17.25" customHeight="1">
      <c r="A852" s="57" t="str">
        <f t="shared" si="27"/>
        <v>RESCISÕES</v>
      </c>
      <c r="B852" s="69" t="str">
        <f>VLOOKUP(A852,'De Para'!$C$3:$D$195,2,0)</f>
        <v>FOLHA E ENCARGOS</v>
      </c>
      <c r="C852" s="83">
        <f t="shared" si="26"/>
        <v>10</v>
      </c>
      <c r="D852" s="50" t="s">
        <v>258</v>
      </c>
      <c r="E852" s="50" t="s">
        <v>410</v>
      </c>
      <c r="F852" s="51">
        <v>44113</v>
      </c>
      <c r="G852" s="50" t="s">
        <v>278</v>
      </c>
      <c r="H852" s="52">
        <v>100</v>
      </c>
      <c r="I852" s="50" t="s">
        <v>675</v>
      </c>
      <c r="J852" s="50" t="s">
        <v>409</v>
      </c>
      <c r="K852" s="50" t="s">
        <v>410</v>
      </c>
      <c r="L852" s="50" t="s">
        <v>368</v>
      </c>
      <c r="M852" s="52">
        <v>169327</v>
      </c>
      <c r="N852" s="50" t="s">
        <v>369</v>
      </c>
      <c r="O852" s="50" t="s">
        <v>369</v>
      </c>
      <c r="P852" s="55">
        <v>-1306.4100000000001</v>
      </c>
      <c r="Q852" s="52">
        <v>10</v>
      </c>
      <c r="R852" s="50" t="s">
        <v>1797</v>
      </c>
      <c r="S852" s="52">
        <v>2020</v>
      </c>
      <c r="T852" s="50" t="s">
        <v>1798</v>
      </c>
      <c r="U852" s="50" t="s">
        <v>263</v>
      </c>
      <c r="V852" s="50" t="s">
        <v>282</v>
      </c>
      <c r="W852" s="50" t="s">
        <v>292</v>
      </c>
      <c r="X852" s="52">
        <v>1</v>
      </c>
      <c r="Y852" s="52">
        <v>140274</v>
      </c>
      <c r="Z852" s="50" t="s">
        <v>266</v>
      </c>
      <c r="AA852" s="52">
        <v>1</v>
      </c>
      <c r="AB852" s="52">
        <v>0</v>
      </c>
      <c r="AC852" s="51">
        <v>44113</v>
      </c>
      <c r="AD852" s="51">
        <v>44118</v>
      </c>
      <c r="AE852" s="50" t="s">
        <v>670</v>
      </c>
    </row>
    <row r="853" spans="1:31" ht="17.25" customHeight="1">
      <c r="A853" s="57" t="str">
        <f t="shared" si="27"/>
        <v>ADIANTAMENTO FORNECEDORES (Não usar)</v>
      </c>
      <c r="B853" s="69" t="str">
        <f>VLOOKUP(A853,'De Para'!$C$3:$D$195,2,0)</f>
        <v>FORNECEDORES</v>
      </c>
      <c r="C853" s="83">
        <f t="shared" si="26"/>
        <v>10</v>
      </c>
      <c r="D853" s="50" t="s">
        <v>258</v>
      </c>
      <c r="E853" s="50" t="s">
        <v>410</v>
      </c>
      <c r="F853" s="51">
        <v>44113</v>
      </c>
      <c r="G853" s="50" t="s">
        <v>278</v>
      </c>
      <c r="H853" s="52">
        <v>100</v>
      </c>
      <c r="I853" s="50" t="s">
        <v>675</v>
      </c>
      <c r="J853" s="50" t="s">
        <v>409</v>
      </c>
      <c r="K853" s="50" t="s">
        <v>410</v>
      </c>
      <c r="L853" s="50" t="s">
        <v>406</v>
      </c>
      <c r="M853" s="52">
        <v>169328</v>
      </c>
      <c r="N853" s="50" t="s">
        <v>407</v>
      </c>
      <c r="O853" s="50" t="s">
        <v>934</v>
      </c>
      <c r="P853" s="55">
        <v>-1278113.6000000001</v>
      </c>
      <c r="Q853" s="52">
        <v>10</v>
      </c>
      <c r="R853" s="50" t="s">
        <v>1799</v>
      </c>
      <c r="S853" s="52">
        <v>2020</v>
      </c>
      <c r="T853" s="50" t="s">
        <v>1800</v>
      </c>
      <c r="U853" s="50" t="s">
        <v>263</v>
      </c>
      <c r="V853" s="50" t="s">
        <v>355</v>
      </c>
      <c r="W853" s="50" t="s">
        <v>408</v>
      </c>
      <c r="X853" s="52">
        <v>1</v>
      </c>
      <c r="Y853" s="52">
        <v>141077</v>
      </c>
      <c r="Z853" s="50" t="s">
        <v>266</v>
      </c>
      <c r="AA853" s="52">
        <v>1</v>
      </c>
      <c r="AB853" s="52">
        <v>0</v>
      </c>
      <c r="AC853" s="51">
        <v>44113</v>
      </c>
      <c r="AD853" s="51">
        <v>44118</v>
      </c>
      <c r="AE853" s="50" t="s">
        <v>670</v>
      </c>
    </row>
    <row r="854" spans="1:31" ht="17.25" customHeight="1">
      <c r="A854" s="57" t="str">
        <f t="shared" si="27"/>
        <v>SERVIÇOS MÉDICOS</v>
      </c>
      <c r="B854" s="69" t="str">
        <f>VLOOKUP(A854,'De Para'!$C$3:$D$195,2,0)</f>
        <v>FORNECEDORES</v>
      </c>
      <c r="C854" s="83">
        <f t="shared" si="26"/>
        <v>10</v>
      </c>
      <c r="D854" s="50" t="s">
        <v>258</v>
      </c>
      <c r="E854" s="50" t="s">
        <v>410</v>
      </c>
      <c r="F854" s="51">
        <v>44113</v>
      </c>
      <c r="G854" s="50" t="s">
        <v>278</v>
      </c>
      <c r="H854" s="52">
        <v>100</v>
      </c>
      <c r="I854" s="50" t="s">
        <v>675</v>
      </c>
      <c r="J854" s="50" t="s">
        <v>409</v>
      </c>
      <c r="K854" s="50" t="s">
        <v>410</v>
      </c>
      <c r="L854" s="50" t="s">
        <v>293</v>
      </c>
      <c r="M854" s="52">
        <v>169329</v>
      </c>
      <c r="N854" s="50" t="s">
        <v>294</v>
      </c>
      <c r="O854" s="50" t="s">
        <v>317</v>
      </c>
      <c r="P854" s="55">
        <v>-337878.77</v>
      </c>
      <c r="Q854" s="52">
        <v>10</v>
      </c>
      <c r="R854" s="50" t="s">
        <v>443</v>
      </c>
      <c r="S854" s="52">
        <v>2020</v>
      </c>
      <c r="T854" s="50" t="s">
        <v>1801</v>
      </c>
      <c r="U854" s="50" t="s">
        <v>263</v>
      </c>
      <c r="V854" s="50" t="s">
        <v>288</v>
      </c>
      <c r="W854" s="50" t="s">
        <v>295</v>
      </c>
      <c r="X854" s="52">
        <v>1</v>
      </c>
      <c r="Y854" s="52">
        <v>140662</v>
      </c>
      <c r="Z854" s="50" t="s">
        <v>266</v>
      </c>
      <c r="AA854" s="52">
        <v>1</v>
      </c>
      <c r="AB854" s="52">
        <v>0</v>
      </c>
      <c r="AC854" s="51">
        <v>44113</v>
      </c>
      <c r="AD854" s="51">
        <v>44118</v>
      </c>
      <c r="AE854" s="50" t="s">
        <v>670</v>
      </c>
    </row>
    <row r="855" spans="1:31" ht="17.25" customHeight="1">
      <c r="A855" s="57" t="str">
        <f t="shared" si="27"/>
        <v>TARIFAS BANCÁRIAS</v>
      </c>
      <c r="B855" s="69" t="str">
        <f>VLOOKUP(A855,'De Para'!$C$3:$D$195,2,0)</f>
        <v>PAGAMENTO DE IMPOSTOS E TAXAS</v>
      </c>
      <c r="C855" s="83">
        <f t="shared" si="26"/>
        <v>10</v>
      </c>
      <c r="D855" s="50" t="s">
        <v>258</v>
      </c>
      <c r="E855" s="50" t="s">
        <v>410</v>
      </c>
      <c r="F855" s="51">
        <v>44113</v>
      </c>
      <c r="G855" s="50" t="s">
        <v>378</v>
      </c>
      <c r="H855" s="52">
        <v>100</v>
      </c>
      <c r="I855" s="50" t="s">
        <v>675</v>
      </c>
      <c r="J855" s="50" t="s">
        <v>409</v>
      </c>
      <c r="K855" s="50" t="s">
        <v>410</v>
      </c>
      <c r="L855" s="50" t="s">
        <v>548</v>
      </c>
      <c r="M855" s="52">
        <v>169330</v>
      </c>
      <c r="N855" s="50" t="s">
        <v>549</v>
      </c>
      <c r="O855" s="50"/>
      <c r="P855" s="55">
        <v>-14.65</v>
      </c>
      <c r="Q855" s="52">
        <v>10</v>
      </c>
      <c r="R855" s="50" t="s">
        <v>262</v>
      </c>
      <c r="S855" s="52">
        <v>2020</v>
      </c>
      <c r="T855" s="50" t="s">
        <v>550</v>
      </c>
      <c r="U855" s="50" t="s">
        <v>263</v>
      </c>
      <c r="V855" s="50" t="s">
        <v>276</v>
      </c>
      <c r="W855" s="50" t="s">
        <v>429</v>
      </c>
      <c r="X855" s="52">
        <v>1</v>
      </c>
      <c r="Y855" s="52"/>
      <c r="Z855" s="50" t="s">
        <v>266</v>
      </c>
      <c r="AA855" s="52">
        <v>1</v>
      </c>
      <c r="AB855" s="52">
        <v>1</v>
      </c>
      <c r="AC855" s="51">
        <v>44113</v>
      </c>
      <c r="AD855" s="51">
        <v>44118</v>
      </c>
      <c r="AE855" s="50" t="s">
        <v>670</v>
      </c>
    </row>
    <row r="856" spans="1:31" ht="17.25" customHeight="1">
      <c r="A856" s="57" t="str">
        <f t="shared" si="27"/>
        <v>RENDIMENTO SOBRE APLICAÇÃO FINANCEIRA</v>
      </c>
      <c r="B856" s="69" t="str">
        <f>VLOOKUP(A856,'De Para'!$C$3:$D$195,2,0)</f>
        <v>JUROS POR APLICAÇÕES</v>
      </c>
      <c r="C856" s="83">
        <f t="shared" si="26"/>
        <v>10</v>
      </c>
      <c r="D856" s="50" t="s">
        <v>258</v>
      </c>
      <c r="E856" s="50" t="s">
        <v>410</v>
      </c>
      <c r="F856" s="51">
        <v>44113</v>
      </c>
      <c r="G856" s="50" t="s">
        <v>621</v>
      </c>
      <c r="H856" s="52">
        <v>100</v>
      </c>
      <c r="I856" s="50" t="s">
        <v>675</v>
      </c>
      <c r="J856" s="50" t="s">
        <v>409</v>
      </c>
      <c r="K856" s="50" t="s">
        <v>410</v>
      </c>
      <c r="L856" s="50" t="s">
        <v>497</v>
      </c>
      <c r="M856" s="52">
        <v>169331</v>
      </c>
      <c r="N856" s="50" t="s">
        <v>498</v>
      </c>
      <c r="O856" s="50"/>
      <c r="P856" s="55">
        <v>493.25</v>
      </c>
      <c r="Q856" s="52">
        <v>10</v>
      </c>
      <c r="R856" s="50" t="s">
        <v>526</v>
      </c>
      <c r="S856" s="52">
        <v>2020</v>
      </c>
      <c r="T856" s="50" t="s">
        <v>526</v>
      </c>
      <c r="U856" s="50" t="s">
        <v>263</v>
      </c>
      <c r="V856" s="50" t="s">
        <v>276</v>
      </c>
      <c r="W856" s="50" t="s">
        <v>500</v>
      </c>
      <c r="X856" s="52">
        <v>1</v>
      </c>
      <c r="Y856" s="52"/>
      <c r="Z856" s="50" t="s">
        <v>266</v>
      </c>
      <c r="AA856" s="52">
        <v>1</v>
      </c>
      <c r="AB856" s="52">
        <v>1</v>
      </c>
      <c r="AC856" s="51">
        <v>44113</v>
      </c>
      <c r="AD856" s="51">
        <v>44118</v>
      </c>
      <c r="AE856" s="50" t="s">
        <v>670</v>
      </c>
    </row>
    <row r="857" spans="1:31" ht="17.25" customHeight="1">
      <c r="A857" s="57" t="str">
        <f t="shared" si="27"/>
        <v>APLICAÇÃO / RESGATE DE APLICAÇÃO</v>
      </c>
      <c r="B857" s="69" t="str">
        <f>VLOOKUP(A857,'De Para'!$C$3:$D$195,2,0)</f>
        <v>RECEBÍVEIS NAO CORRENTES</v>
      </c>
      <c r="C857" s="83">
        <f t="shared" si="26"/>
        <v>10</v>
      </c>
      <c r="D857" s="50" t="s">
        <v>258</v>
      </c>
      <c r="E857" s="50" t="s">
        <v>410</v>
      </c>
      <c r="F857" s="51">
        <v>44113</v>
      </c>
      <c r="G857" s="50" t="s">
        <v>259</v>
      </c>
      <c r="H857" s="52">
        <v>100</v>
      </c>
      <c r="I857" s="50" t="s">
        <v>690</v>
      </c>
      <c r="J857" s="50" t="s">
        <v>409</v>
      </c>
      <c r="K857" s="50" t="s">
        <v>410</v>
      </c>
      <c r="L857" s="50" t="s">
        <v>260</v>
      </c>
      <c r="M857" s="52">
        <v>169350</v>
      </c>
      <c r="N857" s="50" t="s">
        <v>261</v>
      </c>
      <c r="O857" s="50"/>
      <c r="P857" s="55">
        <v>-1616820.18</v>
      </c>
      <c r="Q857" s="52">
        <v>10</v>
      </c>
      <c r="R857" s="50" t="s">
        <v>262</v>
      </c>
      <c r="S857" s="52">
        <v>2020</v>
      </c>
      <c r="T857" s="50" t="s">
        <v>1772</v>
      </c>
      <c r="U857" s="50" t="s">
        <v>263</v>
      </c>
      <c r="V857" s="50" t="s">
        <v>264</v>
      </c>
      <c r="W857" s="50" t="s">
        <v>265</v>
      </c>
      <c r="X857" s="52">
        <v>1</v>
      </c>
      <c r="Y857" s="52"/>
      <c r="Z857" s="50" t="s">
        <v>266</v>
      </c>
      <c r="AA857" s="52">
        <v>1</v>
      </c>
      <c r="AB857" s="52">
        <v>1</v>
      </c>
      <c r="AC857" s="51">
        <v>44113</v>
      </c>
      <c r="AD857" s="51">
        <v>44120</v>
      </c>
      <c r="AE857" s="50" t="s">
        <v>671</v>
      </c>
    </row>
    <row r="858" spans="1:31" ht="17.25" customHeight="1">
      <c r="A858" s="57" t="str">
        <f t="shared" si="27"/>
        <v>APLICAÇÃO / RESGATE DE APLICAÇÃO</v>
      </c>
      <c r="B858" s="69" t="str">
        <f>VLOOKUP(A858,'De Para'!$C$3:$D$195,2,0)</f>
        <v>RECEBÍVEIS NAO CORRENTES</v>
      </c>
      <c r="C858" s="83">
        <f t="shared" si="26"/>
        <v>10</v>
      </c>
      <c r="D858" s="50" t="s">
        <v>258</v>
      </c>
      <c r="E858" s="50" t="s">
        <v>410</v>
      </c>
      <c r="F858" s="51">
        <v>44113</v>
      </c>
      <c r="G858" s="50" t="s">
        <v>624</v>
      </c>
      <c r="H858" s="52">
        <v>100</v>
      </c>
      <c r="I858" s="50" t="s">
        <v>675</v>
      </c>
      <c r="J858" s="50" t="s">
        <v>409</v>
      </c>
      <c r="K858" s="50" t="s">
        <v>410</v>
      </c>
      <c r="L858" s="50" t="s">
        <v>260</v>
      </c>
      <c r="M858" s="52">
        <v>169354</v>
      </c>
      <c r="N858" s="50" t="s">
        <v>261</v>
      </c>
      <c r="O858" s="50"/>
      <c r="P858" s="55">
        <v>1616820.18</v>
      </c>
      <c r="Q858" s="52">
        <v>10</v>
      </c>
      <c r="R858" s="50" t="s">
        <v>262</v>
      </c>
      <c r="S858" s="52">
        <v>2020</v>
      </c>
      <c r="T858" s="50" t="s">
        <v>1772</v>
      </c>
      <c r="U858" s="50" t="s">
        <v>263</v>
      </c>
      <c r="V858" s="50" t="s">
        <v>264</v>
      </c>
      <c r="W858" s="50" t="s">
        <v>265</v>
      </c>
      <c r="X858" s="52">
        <v>1</v>
      </c>
      <c r="Y858" s="52"/>
      <c r="Z858" s="50" t="s">
        <v>266</v>
      </c>
      <c r="AA858" s="52">
        <v>1</v>
      </c>
      <c r="AB858" s="52">
        <v>0</v>
      </c>
      <c r="AC858" s="51">
        <v>44113</v>
      </c>
      <c r="AD858" s="51">
        <v>44118</v>
      </c>
      <c r="AE858" s="50" t="s">
        <v>670</v>
      </c>
    </row>
    <row r="859" spans="1:31" ht="17.25" customHeight="1">
      <c r="A859" s="57" t="str">
        <f t="shared" si="27"/>
        <v>GASES HOSPITALARES</v>
      </c>
      <c r="B859" s="69" t="str">
        <f>VLOOKUP(A859,'De Para'!$C$3:$D$195,2,0)</f>
        <v>FORNECEDORES</v>
      </c>
      <c r="C859" s="83">
        <f t="shared" si="26"/>
        <v>10</v>
      </c>
      <c r="D859" s="50" t="s">
        <v>258</v>
      </c>
      <c r="E859" s="50" t="s">
        <v>410</v>
      </c>
      <c r="F859" s="51">
        <v>44117</v>
      </c>
      <c r="G859" s="50" t="s">
        <v>278</v>
      </c>
      <c r="H859" s="52">
        <v>100</v>
      </c>
      <c r="I859" s="50" t="s">
        <v>675</v>
      </c>
      <c r="J859" s="50" t="s">
        <v>409</v>
      </c>
      <c r="K859" s="50" t="s">
        <v>410</v>
      </c>
      <c r="L859" s="50" t="s">
        <v>464</v>
      </c>
      <c r="M859" s="52">
        <v>169382</v>
      </c>
      <c r="N859" s="50" t="s">
        <v>465</v>
      </c>
      <c r="O859" s="50" t="s">
        <v>1062</v>
      </c>
      <c r="P859" s="55">
        <v>-300</v>
      </c>
      <c r="Q859" s="52">
        <v>10</v>
      </c>
      <c r="R859" s="50" t="s">
        <v>1802</v>
      </c>
      <c r="S859" s="52">
        <v>2020</v>
      </c>
      <c r="T859" s="50" t="s">
        <v>1803</v>
      </c>
      <c r="U859" s="50" t="s">
        <v>263</v>
      </c>
      <c r="V859" s="50" t="s">
        <v>303</v>
      </c>
      <c r="W859" s="50" t="s">
        <v>466</v>
      </c>
      <c r="X859" s="52">
        <v>1</v>
      </c>
      <c r="Y859" s="52">
        <v>137523</v>
      </c>
      <c r="Z859" s="50" t="s">
        <v>266</v>
      </c>
      <c r="AA859" s="52">
        <v>1</v>
      </c>
      <c r="AB859" s="52">
        <v>0</v>
      </c>
      <c r="AC859" s="51">
        <v>44117</v>
      </c>
      <c r="AD859" s="51">
        <v>44118</v>
      </c>
      <c r="AE859" s="50" t="s">
        <v>670</v>
      </c>
    </row>
    <row r="860" spans="1:31" ht="17.25" customHeight="1">
      <c r="A860" s="57" t="str">
        <f t="shared" si="27"/>
        <v>MATERIAIS HOSPITALARES C/ RESTRICAO</v>
      </c>
      <c r="B860" s="69" t="str">
        <f>VLOOKUP(A860,'De Para'!$C$3:$D$195,2,0)</f>
        <v>FORNECEDORES</v>
      </c>
      <c r="C860" s="83">
        <f t="shared" si="26"/>
        <v>10</v>
      </c>
      <c r="D860" s="50" t="s">
        <v>258</v>
      </c>
      <c r="E860" s="50" t="s">
        <v>410</v>
      </c>
      <c r="F860" s="51">
        <v>44117</v>
      </c>
      <c r="G860" s="50" t="s">
        <v>278</v>
      </c>
      <c r="H860" s="52">
        <v>100</v>
      </c>
      <c r="I860" s="50" t="s">
        <v>675</v>
      </c>
      <c r="J860" s="50" t="s">
        <v>409</v>
      </c>
      <c r="K860" s="50" t="s">
        <v>410</v>
      </c>
      <c r="L860" s="50" t="s">
        <v>359</v>
      </c>
      <c r="M860" s="52">
        <v>169383</v>
      </c>
      <c r="N860" s="50" t="s">
        <v>360</v>
      </c>
      <c r="O860" s="50" t="s">
        <v>1804</v>
      </c>
      <c r="P860" s="55">
        <v>-1100</v>
      </c>
      <c r="Q860" s="52">
        <v>10</v>
      </c>
      <c r="R860" s="50" t="s">
        <v>1805</v>
      </c>
      <c r="S860" s="52">
        <v>2020</v>
      </c>
      <c r="T860" s="50" t="s">
        <v>1806</v>
      </c>
      <c r="U860" s="50" t="s">
        <v>263</v>
      </c>
      <c r="V860" s="50" t="s">
        <v>303</v>
      </c>
      <c r="W860" s="50" t="s">
        <v>344</v>
      </c>
      <c r="X860" s="52">
        <v>1</v>
      </c>
      <c r="Y860" s="52">
        <v>138401</v>
      </c>
      <c r="Z860" s="50" t="s">
        <v>266</v>
      </c>
      <c r="AA860" s="52">
        <v>1</v>
      </c>
      <c r="AB860" s="52">
        <v>0</v>
      </c>
      <c r="AC860" s="51">
        <v>44117</v>
      </c>
      <c r="AD860" s="51">
        <v>44118</v>
      </c>
      <c r="AE860" s="50" t="s">
        <v>670</v>
      </c>
    </row>
    <row r="861" spans="1:31" ht="17.25" customHeight="1">
      <c r="A861" s="57" t="str">
        <f t="shared" si="27"/>
        <v>MATERIAIS HOSPITALARES C/ RESTRICAO</v>
      </c>
      <c r="B861" s="69" t="str">
        <f>VLOOKUP(A861,'De Para'!$C$3:$D$195,2,0)</f>
        <v>FORNECEDORES</v>
      </c>
      <c r="C861" s="83">
        <f t="shared" si="26"/>
        <v>10</v>
      </c>
      <c r="D861" s="50" t="s">
        <v>258</v>
      </c>
      <c r="E861" s="50" t="s">
        <v>410</v>
      </c>
      <c r="F861" s="51">
        <v>44117</v>
      </c>
      <c r="G861" s="50" t="s">
        <v>278</v>
      </c>
      <c r="H861" s="52">
        <v>100</v>
      </c>
      <c r="I861" s="50" t="s">
        <v>675</v>
      </c>
      <c r="J861" s="50" t="s">
        <v>409</v>
      </c>
      <c r="K861" s="50" t="s">
        <v>410</v>
      </c>
      <c r="L861" s="50" t="s">
        <v>359</v>
      </c>
      <c r="M861" s="52">
        <v>169384</v>
      </c>
      <c r="N861" s="50" t="s">
        <v>360</v>
      </c>
      <c r="O861" s="50" t="s">
        <v>482</v>
      </c>
      <c r="P861" s="55">
        <v>-2330.19</v>
      </c>
      <c r="Q861" s="52">
        <v>10</v>
      </c>
      <c r="R861" s="50" t="s">
        <v>1807</v>
      </c>
      <c r="S861" s="52">
        <v>2020</v>
      </c>
      <c r="T861" s="50" t="s">
        <v>1808</v>
      </c>
      <c r="U861" s="50" t="s">
        <v>263</v>
      </c>
      <c r="V861" s="50" t="s">
        <v>303</v>
      </c>
      <c r="W861" s="50" t="s">
        <v>344</v>
      </c>
      <c r="X861" s="52">
        <v>1</v>
      </c>
      <c r="Y861" s="52">
        <v>138411</v>
      </c>
      <c r="Z861" s="50" t="s">
        <v>266</v>
      </c>
      <c r="AA861" s="52">
        <v>1</v>
      </c>
      <c r="AB861" s="52">
        <v>0</v>
      </c>
      <c r="AC861" s="51">
        <v>44117</v>
      </c>
      <c r="AD861" s="51">
        <v>44118</v>
      </c>
      <c r="AE861" s="50" t="s">
        <v>670</v>
      </c>
    </row>
    <row r="862" spans="1:31" ht="17.25" customHeight="1">
      <c r="A862" s="57" t="str">
        <f t="shared" si="27"/>
        <v>MATERIAIS HOSPITALARES C/ RESTRICAO</v>
      </c>
      <c r="B862" s="69" t="str">
        <f>VLOOKUP(A862,'De Para'!$C$3:$D$195,2,0)</f>
        <v>FORNECEDORES</v>
      </c>
      <c r="C862" s="83">
        <f t="shared" si="26"/>
        <v>10</v>
      </c>
      <c r="D862" s="50" t="s">
        <v>258</v>
      </c>
      <c r="E862" s="50" t="s">
        <v>410</v>
      </c>
      <c r="F862" s="51">
        <v>44117</v>
      </c>
      <c r="G862" s="50" t="s">
        <v>278</v>
      </c>
      <c r="H862" s="52">
        <v>100</v>
      </c>
      <c r="I862" s="50" t="s">
        <v>675</v>
      </c>
      <c r="J862" s="50" t="s">
        <v>409</v>
      </c>
      <c r="K862" s="50" t="s">
        <v>410</v>
      </c>
      <c r="L862" s="50" t="s">
        <v>359</v>
      </c>
      <c r="M862" s="52">
        <v>169385</v>
      </c>
      <c r="N862" s="50" t="s">
        <v>360</v>
      </c>
      <c r="O862" s="50" t="s">
        <v>543</v>
      </c>
      <c r="P862" s="55">
        <v>-11700</v>
      </c>
      <c r="Q862" s="52">
        <v>10</v>
      </c>
      <c r="R862" s="50" t="s">
        <v>1809</v>
      </c>
      <c r="S862" s="52">
        <v>2020</v>
      </c>
      <c r="T862" s="50" t="s">
        <v>1810</v>
      </c>
      <c r="U862" s="50" t="s">
        <v>263</v>
      </c>
      <c r="V862" s="50" t="s">
        <v>303</v>
      </c>
      <c r="W862" s="50" t="s">
        <v>344</v>
      </c>
      <c r="X862" s="52">
        <v>1</v>
      </c>
      <c r="Y862" s="52">
        <v>138413</v>
      </c>
      <c r="Z862" s="50" t="s">
        <v>266</v>
      </c>
      <c r="AA862" s="52">
        <v>1</v>
      </c>
      <c r="AB862" s="52">
        <v>0</v>
      </c>
      <c r="AC862" s="51">
        <v>44117</v>
      </c>
      <c r="AD862" s="51">
        <v>44118</v>
      </c>
      <c r="AE862" s="50" t="s">
        <v>670</v>
      </c>
    </row>
    <row r="863" spans="1:31" ht="17.25" customHeight="1">
      <c r="A863" s="57" t="str">
        <f t="shared" si="27"/>
        <v>MATERIAIS HOSPITALARES C/ RESTRICAO</v>
      </c>
      <c r="B863" s="69" t="str">
        <f>VLOOKUP(A863,'De Para'!$C$3:$D$195,2,0)</f>
        <v>FORNECEDORES</v>
      </c>
      <c r="C863" s="83">
        <f t="shared" ref="C863:C926" si="28">MONTH(AC863)</f>
        <v>10</v>
      </c>
      <c r="D863" s="50" t="s">
        <v>258</v>
      </c>
      <c r="E863" s="50" t="s">
        <v>410</v>
      </c>
      <c r="F863" s="51">
        <v>44117</v>
      </c>
      <c r="G863" s="50" t="s">
        <v>278</v>
      </c>
      <c r="H863" s="52">
        <v>100</v>
      </c>
      <c r="I863" s="50" t="s">
        <v>675</v>
      </c>
      <c r="J863" s="50" t="s">
        <v>409</v>
      </c>
      <c r="K863" s="50" t="s">
        <v>410</v>
      </c>
      <c r="L863" s="50" t="s">
        <v>359</v>
      </c>
      <c r="M863" s="52">
        <v>169386</v>
      </c>
      <c r="N863" s="50" t="s">
        <v>360</v>
      </c>
      <c r="O863" s="50" t="s">
        <v>575</v>
      </c>
      <c r="P863" s="55">
        <v>-303.70999999999998</v>
      </c>
      <c r="Q863" s="52">
        <v>10</v>
      </c>
      <c r="R863" s="50" t="s">
        <v>1282</v>
      </c>
      <c r="S863" s="52">
        <v>2020</v>
      </c>
      <c r="T863" s="50" t="s">
        <v>1811</v>
      </c>
      <c r="U863" s="50" t="s">
        <v>263</v>
      </c>
      <c r="V863" s="50" t="s">
        <v>303</v>
      </c>
      <c r="W863" s="50" t="s">
        <v>344</v>
      </c>
      <c r="X863" s="52">
        <v>1</v>
      </c>
      <c r="Y863" s="52">
        <v>138414</v>
      </c>
      <c r="Z863" s="50" t="s">
        <v>266</v>
      </c>
      <c r="AA863" s="52">
        <v>1</v>
      </c>
      <c r="AB863" s="52">
        <v>0</v>
      </c>
      <c r="AC863" s="51">
        <v>44117</v>
      </c>
      <c r="AD863" s="51">
        <v>44118</v>
      </c>
      <c r="AE863" s="50" t="s">
        <v>670</v>
      </c>
    </row>
    <row r="864" spans="1:31" ht="17.25" customHeight="1">
      <c r="A864" s="57" t="str">
        <f t="shared" si="27"/>
        <v>GASES HOSPITALARES</v>
      </c>
      <c r="B864" s="69" t="str">
        <f>VLOOKUP(A864,'De Para'!$C$3:$D$195,2,0)</f>
        <v>FORNECEDORES</v>
      </c>
      <c r="C864" s="83">
        <f t="shared" si="28"/>
        <v>10</v>
      </c>
      <c r="D864" s="50" t="s">
        <v>258</v>
      </c>
      <c r="E864" s="50" t="s">
        <v>410</v>
      </c>
      <c r="F864" s="51">
        <v>44117</v>
      </c>
      <c r="G864" s="50" t="s">
        <v>278</v>
      </c>
      <c r="H864" s="52">
        <v>100</v>
      </c>
      <c r="I864" s="50" t="s">
        <v>675</v>
      </c>
      <c r="J864" s="50" t="s">
        <v>409</v>
      </c>
      <c r="K864" s="50" t="s">
        <v>410</v>
      </c>
      <c r="L864" s="50" t="s">
        <v>464</v>
      </c>
      <c r="M864" s="52">
        <v>169387</v>
      </c>
      <c r="N864" s="50" t="s">
        <v>465</v>
      </c>
      <c r="O864" s="50" t="s">
        <v>1062</v>
      </c>
      <c r="P864" s="55">
        <v>-960</v>
      </c>
      <c r="Q864" s="52">
        <v>10</v>
      </c>
      <c r="R864" s="50" t="s">
        <v>1812</v>
      </c>
      <c r="S864" s="52">
        <v>2020</v>
      </c>
      <c r="T864" s="50" t="s">
        <v>1813</v>
      </c>
      <c r="U864" s="50" t="s">
        <v>263</v>
      </c>
      <c r="V864" s="50" t="s">
        <v>303</v>
      </c>
      <c r="W864" s="50" t="s">
        <v>466</v>
      </c>
      <c r="X864" s="52">
        <v>1</v>
      </c>
      <c r="Y864" s="52">
        <v>138432</v>
      </c>
      <c r="Z864" s="50" t="s">
        <v>266</v>
      </c>
      <c r="AA864" s="52">
        <v>1</v>
      </c>
      <c r="AB864" s="52">
        <v>0</v>
      </c>
      <c r="AC864" s="51">
        <v>44117</v>
      </c>
      <c r="AD864" s="51">
        <v>44118</v>
      </c>
      <c r="AE864" s="50" t="s">
        <v>670</v>
      </c>
    </row>
    <row r="865" spans="1:31" ht="17.25" customHeight="1">
      <c r="A865" s="57" t="str">
        <f t="shared" si="27"/>
        <v>GASES HOSPITALARES</v>
      </c>
      <c r="B865" s="69" t="str">
        <f>VLOOKUP(A865,'De Para'!$C$3:$D$195,2,0)</f>
        <v>FORNECEDORES</v>
      </c>
      <c r="C865" s="83">
        <f t="shared" si="28"/>
        <v>10</v>
      </c>
      <c r="D865" s="50" t="s">
        <v>258</v>
      </c>
      <c r="E865" s="50" t="s">
        <v>410</v>
      </c>
      <c r="F865" s="51">
        <v>44117</v>
      </c>
      <c r="G865" s="50" t="s">
        <v>278</v>
      </c>
      <c r="H865" s="52">
        <v>100</v>
      </c>
      <c r="I865" s="50" t="s">
        <v>675</v>
      </c>
      <c r="J865" s="50" t="s">
        <v>409</v>
      </c>
      <c r="K865" s="50" t="s">
        <v>410</v>
      </c>
      <c r="L865" s="50" t="s">
        <v>464</v>
      </c>
      <c r="M865" s="52">
        <v>169388</v>
      </c>
      <c r="N865" s="50" t="s">
        <v>465</v>
      </c>
      <c r="O865" s="50" t="s">
        <v>1062</v>
      </c>
      <c r="P865" s="55">
        <v>-300</v>
      </c>
      <c r="Q865" s="52">
        <v>10</v>
      </c>
      <c r="R865" s="50" t="s">
        <v>1814</v>
      </c>
      <c r="S865" s="52">
        <v>2020</v>
      </c>
      <c r="T865" s="50" t="s">
        <v>1815</v>
      </c>
      <c r="U865" s="50" t="s">
        <v>263</v>
      </c>
      <c r="V865" s="50" t="s">
        <v>303</v>
      </c>
      <c r="W865" s="50" t="s">
        <v>466</v>
      </c>
      <c r="X865" s="52">
        <v>1</v>
      </c>
      <c r="Y865" s="52">
        <v>138439</v>
      </c>
      <c r="Z865" s="50" t="s">
        <v>266</v>
      </c>
      <c r="AA865" s="52">
        <v>1</v>
      </c>
      <c r="AB865" s="52">
        <v>0</v>
      </c>
      <c r="AC865" s="51">
        <v>44117</v>
      </c>
      <c r="AD865" s="51">
        <v>44118</v>
      </c>
      <c r="AE865" s="50" t="s">
        <v>670</v>
      </c>
    </row>
    <row r="866" spans="1:31" ht="17.25" customHeight="1">
      <c r="A866" s="57" t="str">
        <f t="shared" si="27"/>
        <v>RESCISÕES</v>
      </c>
      <c r="B866" s="69" t="str">
        <f>VLOOKUP(A866,'De Para'!$C$3:$D$195,2,0)</f>
        <v>FOLHA E ENCARGOS</v>
      </c>
      <c r="C866" s="83">
        <f t="shared" si="28"/>
        <v>10</v>
      </c>
      <c r="D866" s="50" t="s">
        <v>258</v>
      </c>
      <c r="E866" s="50" t="s">
        <v>410</v>
      </c>
      <c r="F866" s="51">
        <v>44117</v>
      </c>
      <c r="G866" s="50" t="s">
        <v>278</v>
      </c>
      <c r="H866" s="52">
        <v>100</v>
      </c>
      <c r="I866" s="50" t="s">
        <v>675</v>
      </c>
      <c r="J866" s="50" t="s">
        <v>409</v>
      </c>
      <c r="K866" s="50" t="s">
        <v>410</v>
      </c>
      <c r="L866" s="50" t="s">
        <v>368</v>
      </c>
      <c r="M866" s="52">
        <v>169389</v>
      </c>
      <c r="N866" s="50" t="s">
        <v>369</v>
      </c>
      <c r="O866" s="50" t="s">
        <v>369</v>
      </c>
      <c r="P866" s="55">
        <v>-1133.1400000000001</v>
      </c>
      <c r="Q866" s="52">
        <v>10</v>
      </c>
      <c r="R866" s="50" t="s">
        <v>1816</v>
      </c>
      <c r="S866" s="52">
        <v>2020</v>
      </c>
      <c r="T866" s="50" t="s">
        <v>1817</v>
      </c>
      <c r="U866" s="50" t="s">
        <v>263</v>
      </c>
      <c r="V866" s="50" t="s">
        <v>282</v>
      </c>
      <c r="W866" s="50" t="s">
        <v>292</v>
      </c>
      <c r="X866" s="52">
        <v>1</v>
      </c>
      <c r="Y866" s="52">
        <v>140545</v>
      </c>
      <c r="Z866" s="50" t="s">
        <v>266</v>
      </c>
      <c r="AA866" s="52">
        <v>1</v>
      </c>
      <c r="AB866" s="52">
        <v>0</v>
      </c>
      <c r="AC866" s="51">
        <v>44117</v>
      </c>
      <c r="AD866" s="51">
        <v>44118</v>
      </c>
      <c r="AE866" s="50" t="s">
        <v>670</v>
      </c>
    </row>
    <row r="867" spans="1:31" ht="17.25" customHeight="1">
      <c r="A867" s="57" t="str">
        <f t="shared" si="27"/>
        <v>SERVIÇO DE MANUTENÇÃO DE SOFTWARE/HARDWARE</v>
      </c>
      <c r="B867" s="69" t="str">
        <f>VLOOKUP(A867,'De Para'!$C$3:$D$195,2,0)</f>
        <v>FORNECEDORES</v>
      </c>
      <c r="C867" s="83">
        <f t="shared" si="28"/>
        <v>10</v>
      </c>
      <c r="D867" s="50" t="s">
        <v>258</v>
      </c>
      <c r="E867" s="50" t="s">
        <v>410</v>
      </c>
      <c r="F867" s="51">
        <v>44117</v>
      </c>
      <c r="G867" s="50" t="s">
        <v>278</v>
      </c>
      <c r="H867" s="52">
        <v>100</v>
      </c>
      <c r="I867" s="50" t="s">
        <v>675</v>
      </c>
      <c r="J867" s="50" t="s">
        <v>409</v>
      </c>
      <c r="K867" s="50" t="s">
        <v>410</v>
      </c>
      <c r="L867" s="50" t="s">
        <v>285</v>
      </c>
      <c r="M867" s="52">
        <v>169390</v>
      </c>
      <c r="N867" s="50" t="s">
        <v>286</v>
      </c>
      <c r="O867" s="50" t="s">
        <v>554</v>
      </c>
      <c r="P867" s="55">
        <v>-3640</v>
      </c>
      <c r="Q867" s="52">
        <v>10</v>
      </c>
      <c r="R867" s="50" t="s">
        <v>1818</v>
      </c>
      <c r="S867" s="52">
        <v>2020</v>
      </c>
      <c r="T867" s="50" t="s">
        <v>1819</v>
      </c>
      <c r="U867" s="50" t="s">
        <v>263</v>
      </c>
      <c r="V867" s="50" t="s">
        <v>288</v>
      </c>
      <c r="W867" s="50" t="s">
        <v>289</v>
      </c>
      <c r="X867" s="52">
        <v>1</v>
      </c>
      <c r="Y867" s="52">
        <v>140562</v>
      </c>
      <c r="Z867" s="50" t="s">
        <v>266</v>
      </c>
      <c r="AA867" s="52">
        <v>1</v>
      </c>
      <c r="AB867" s="52">
        <v>0</v>
      </c>
      <c r="AC867" s="51">
        <v>44117</v>
      </c>
      <c r="AD867" s="51">
        <v>44118</v>
      </c>
      <c r="AE867" s="50" t="s">
        <v>670</v>
      </c>
    </row>
    <row r="868" spans="1:31" ht="17.25" customHeight="1">
      <c r="A868" s="57" t="str">
        <f t="shared" si="27"/>
        <v>RESCISÕES</v>
      </c>
      <c r="B868" s="69" t="str">
        <f>VLOOKUP(A868,'De Para'!$C$3:$D$195,2,0)</f>
        <v>FOLHA E ENCARGOS</v>
      </c>
      <c r="C868" s="83">
        <f t="shared" si="28"/>
        <v>10</v>
      </c>
      <c r="D868" s="50" t="s">
        <v>258</v>
      </c>
      <c r="E868" s="50" t="s">
        <v>410</v>
      </c>
      <c r="F868" s="51">
        <v>44117</v>
      </c>
      <c r="G868" s="50" t="s">
        <v>278</v>
      </c>
      <c r="H868" s="52">
        <v>100</v>
      </c>
      <c r="I868" s="50" t="s">
        <v>675</v>
      </c>
      <c r="J868" s="50" t="s">
        <v>409</v>
      </c>
      <c r="K868" s="50" t="s">
        <v>410</v>
      </c>
      <c r="L868" s="50" t="s">
        <v>368</v>
      </c>
      <c r="M868" s="52">
        <v>169391</v>
      </c>
      <c r="N868" s="50" t="s">
        <v>369</v>
      </c>
      <c r="O868" s="50" t="s">
        <v>369</v>
      </c>
      <c r="P868" s="55">
        <v>-3156</v>
      </c>
      <c r="Q868" s="52">
        <v>10</v>
      </c>
      <c r="R868" s="50" t="s">
        <v>1820</v>
      </c>
      <c r="S868" s="52">
        <v>2020</v>
      </c>
      <c r="T868" s="50" t="s">
        <v>1821</v>
      </c>
      <c r="U868" s="50" t="s">
        <v>263</v>
      </c>
      <c r="V868" s="50" t="s">
        <v>282</v>
      </c>
      <c r="W868" s="50" t="s">
        <v>292</v>
      </c>
      <c r="X868" s="52">
        <v>1</v>
      </c>
      <c r="Y868" s="52">
        <v>140652</v>
      </c>
      <c r="Z868" s="50" t="s">
        <v>266</v>
      </c>
      <c r="AA868" s="52">
        <v>1</v>
      </c>
      <c r="AB868" s="52">
        <v>0</v>
      </c>
      <c r="AC868" s="51">
        <v>44117</v>
      </c>
      <c r="AD868" s="51">
        <v>44118</v>
      </c>
      <c r="AE868" s="50" t="s">
        <v>670</v>
      </c>
    </row>
    <row r="869" spans="1:31" ht="17.25" customHeight="1">
      <c r="A869" s="57" t="str">
        <f t="shared" si="27"/>
        <v>SERVIÇO ADVOCATÍCIO</v>
      </c>
      <c r="B869" s="69" t="str">
        <f>VLOOKUP(A869,'De Para'!$C$3:$D$195,2,0)</f>
        <v>FORNECEDORES</v>
      </c>
      <c r="C869" s="83">
        <f t="shared" si="28"/>
        <v>10</v>
      </c>
      <c r="D869" s="50" t="s">
        <v>258</v>
      </c>
      <c r="E869" s="50" t="s">
        <v>410</v>
      </c>
      <c r="F869" s="51">
        <v>44117</v>
      </c>
      <c r="G869" s="50" t="s">
        <v>278</v>
      </c>
      <c r="H869" s="52">
        <v>100</v>
      </c>
      <c r="I869" s="50" t="s">
        <v>675</v>
      </c>
      <c r="J869" s="50" t="s">
        <v>409</v>
      </c>
      <c r="K869" s="50" t="s">
        <v>410</v>
      </c>
      <c r="L869" s="50" t="s">
        <v>433</v>
      </c>
      <c r="M869" s="52">
        <v>169392</v>
      </c>
      <c r="N869" s="50" t="s">
        <v>434</v>
      </c>
      <c r="O869" s="50" t="s">
        <v>1069</v>
      </c>
      <c r="P869" s="55">
        <v>-10625</v>
      </c>
      <c r="Q869" s="52">
        <v>10</v>
      </c>
      <c r="R869" s="50" t="s">
        <v>296</v>
      </c>
      <c r="S869" s="52">
        <v>2020</v>
      </c>
      <c r="T869" s="50" t="s">
        <v>1822</v>
      </c>
      <c r="U869" s="50" t="s">
        <v>263</v>
      </c>
      <c r="V869" s="50" t="s">
        <v>288</v>
      </c>
      <c r="W869" s="50" t="s">
        <v>325</v>
      </c>
      <c r="X869" s="52">
        <v>1</v>
      </c>
      <c r="Y869" s="52">
        <v>141033</v>
      </c>
      <c r="Z869" s="50" t="s">
        <v>266</v>
      </c>
      <c r="AA869" s="52">
        <v>1</v>
      </c>
      <c r="AB869" s="52">
        <v>0</v>
      </c>
      <c r="AC869" s="51">
        <v>44117</v>
      </c>
      <c r="AD869" s="51">
        <v>44118</v>
      </c>
      <c r="AE869" s="50" t="s">
        <v>670</v>
      </c>
    </row>
    <row r="870" spans="1:31" ht="17.25" customHeight="1">
      <c r="A870" s="57" t="str">
        <f t="shared" si="27"/>
        <v>SERVIÇO DE AUDITORIA/CONSULTORIA</v>
      </c>
      <c r="B870" s="69" t="str">
        <f>VLOOKUP(A870,'De Para'!$C$3:$D$195,2,0)</f>
        <v>FORNECEDORES</v>
      </c>
      <c r="C870" s="83">
        <f t="shared" si="28"/>
        <v>10</v>
      </c>
      <c r="D870" s="50" t="s">
        <v>258</v>
      </c>
      <c r="E870" s="50" t="s">
        <v>410</v>
      </c>
      <c r="F870" s="51">
        <v>44117</v>
      </c>
      <c r="G870" s="50" t="s">
        <v>278</v>
      </c>
      <c r="H870" s="52">
        <v>100</v>
      </c>
      <c r="I870" s="50" t="s">
        <v>675</v>
      </c>
      <c r="J870" s="50" t="s">
        <v>409</v>
      </c>
      <c r="K870" s="50" t="s">
        <v>410</v>
      </c>
      <c r="L870" s="50" t="s">
        <v>436</v>
      </c>
      <c r="M870" s="52">
        <v>169393</v>
      </c>
      <c r="N870" s="50" t="s">
        <v>437</v>
      </c>
      <c r="O870" s="50" t="s">
        <v>468</v>
      </c>
      <c r="P870" s="55">
        <v>-7780.16</v>
      </c>
      <c r="Q870" s="52">
        <v>10</v>
      </c>
      <c r="R870" s="50" t="s">
        <v>1823</v>
      </c>
      <c r="S870" s="52">
        <v>2020</v>
      </c>
      <c r="T870" s="50" t="s">
        <v>1824</v>
      </c>
      <c r="U870" s="50" t="s">
        <v>263</v>
      </c>
      <c r="V870" s="50" t="s">
        <v>288</v>
      </c>
      <c r="W870" s="50" t="s">
        <v>325</v>
      </c>
      <c r="X870" s="52">
        <v>1</v>
      </c>
      <c r="Y870" s="52">
        <v>140569</v>
      </c>
      <c r="Z870" s="50" t="s">
        <v>266</v>
      </c>
      <c r="AA870" s="52">
        <v>1</v>
      </c>
      <c r="AB870" s="52">
        <v>0</v>
      </c>
      <c r="AC870" s="51">
        <v>44117</v>
      </c>
      <c r="AD870" s="51">
        <v>44118</v>
      </c>
      <c r="AE870" s="50" t="s">
        <v>670</v>
      </c>
    </row>
    <row r="871" spans="1:31" ht="17.25" customHeight="1">
      <c r="A871" s="57" t="str">
        <f t="shared" si="27"/>
        <v>TARIFAS BANCÁRIAS</v>
      </c>
      <c r="B871" s="69" t="str">
        <f>VLOOKUP(A871,'De Para'!$C$3:$D$195,2,0)</f>
        <v>PAGAMENTO DE IMPOSTOS E TAXAS</v>
      </c>
      <c r="C871" s="83">
        <f t="shared" si="28"/>
        <v>10</v>
      </c>
      <c r="D871" s="50" t="s">
        <v>258</v>
      </c>
      <c r="E871" s="50" t="s">
        <v>410</v>
      </c>
      <c r="F871" s="51">
        <v>44117</v>
      </c>
      <c r="G871" s="50" t="s">
        <v>378</v>
      </c>
      <c r="H871" s="52">
        <v>100</v>
      </c>
      <c r="I871" s="50" t="s">
        <v>675</v>
      </c>
      <c r="J871" s="50" t="s">
        <v>409</v>
      </c>
      <c r="K871" s="50" t="s">
        <v>410</v>
      </c>
      <c r="L871" s="50" t="s">
        <v>548</v>
      </c>
      <c r="M871" s="52">
        <v>169398</v>
      </c>
      <c r="N871" s="50" t="s">
        <v>549</v>
      </c>
      <c r="O871" s="50"/>
      <c r="P871" s="55">
        <v>-34.6</v>
      </c>
      <c r="Q871" s="52">
        <v>10</v>
      </c>
      <c r="R871" s="50" t="s">
        <v>262</v>
      </c>
      <c r="S871" s="52">
        <v>2020</v>
      </c>
      <c r="T871" s="50" t="s">
        <v>550</v>
      </c>
      <c r="U871" s="50" t="s">
        <v>263</v>
      </c>
      <c r="V871" s="50" t="s">
        <v>276</v>
      </c>
      <c r="W871" s="50" t="s">
        <v>429</v>
      </c>
      <c r="X871" s="52">
        <v>1</v>
      </c>
      <c r="Y871" s="52"/>
      <c r="Z871" s="50" t="s">
        <v>266</v>
      </c>
      <c r="AA871" s="52">
        <v>1</v>
      </c>
      <c r="AB871" s="52">
        <v>1</v>
      </c>
      <c r="AC871" s="51">
        <v>44117</v>
      </c>
      <c r="AD871" s="51">
        <v>44118</v>
      </c>
      <c r="AE871" s="50" t="s">
        <v>670</v>
      </c>
    </row>
    <row r="872" spans="1:31" ht="17.25" customHeight="1">
      <c r="A872" s="57" t="str">
        <f t="shared" si="27"/>
        <v>RENDIMENTO SOBRE APLICAÇÃO FINANCEIRA</v>
      </c>
      <c r="B872" s="69" t="str">
        <f>VLOOKUP(A872,'De Para'!$C$3:$D$195,2,0)</f>
        <v>JUROS POR APLICAÇÕES</v>
      </c>
      <c r="C872" s="83">
        <f t="shared" si="28"/>
        <v>10</v>
      </c>
      <c r="D872" s="50" t="s">
        <v>258</v>
      </c>
      <c r="E872" s="50" t="s">
        <v>410</v>
      </c>
      <c r="F872" s="51">
        <v>44117</v>
      </c>
      <c r="G872" s="50" t="s">
        <v>621</v>
      </c>
      <c r="H872" s="52">
        <v>100</v>
      </c>
      <c r="I872" s="50" t="s">
        <v>675</v>
      </c>
      <c r="J872" s="50" t="s">
        <v>409</v>
      </c>
      <c r="K872" s="50" t="s">
        <v>410</v>
      </c>
      <c r="L872" s="50" t="s">
        <v>497</v>
      </c>
      <c r="M872" s="52">
        <v>169399</v>
      </c>
      <c r="N872" s="50" t="s">
        <v>498</v>
      </c>
      <c r="O872" s="50"/>
      <c r="P872" s="55">
        <v>10.15</v>
      </c>
      <c r="Q872" s="52">
        <v>10</v>
      </c>
      <c r="R872" s="50" t="s">
        <v>526</v>
      </c>
      <c r="S872" s="52">
        <v>2020</v>
      </c>
      <c r="T872" s="50" t="s">
        <v>526</v>
      </c>
      <c r="U872" s="50" t="s">
        <v>263</v>
      </c>
      <c r="V872" s="50" t="s">
        <v>276</v>
      </c>
      <c r="W872" s="50" t="s">
        <v>500</v>
      </c>
      <c r="X872" s="52">
        <v>1</v>
      </c>
      <c r="Y872" s="52"/>
      <c r="Z872" s="50" t="s">
        <v>266</v>
      </c>
      <c r="AA872" s="52">
        <v>1</v>
      </c>
      <c r="AB872" s="52">
        <v>1</v>
      </c>
      <c r="AC872" s="51">
        <v>44117</v>
      </c>
      <c r="AD872" s="51">
        <v>44118</v>
      </c>
      <c r="AE872" s="50" t="s">
        <v>670</v>
      </c>
    </row>
    <row r="873" spans="1:31" ht="17.25" customHeight="1">
      <c r="A873" s="57" t="str">
        <f t="shared" si="27"/>
        <v>APLICAÇÃO / RESGATE DE APLICAÇÃO</v>
      </c>
      <c r="B873" s="69" t="str">
        <f>VLOOKUP(A873,'De Para'!$C$3:$D$195,2,0)</f>
        <v>RECEBÍVEIS NAO CORRENTES</v>
      </c>
      <c r="C873" s="83">
        <f t="shared" si="28"/>
        <v>10</v>
      </c>
      <c r="D873" s="50" t="s">
        <v>258</v>
      </c>
      <c r="E873" s="50" t="s">
        <v>410</v>
      </c>
      <c r="F873" s="51">
        <v>44117</v>
      </c>
      <c r="G873" s="50" t="s">
        <v>259</v>
      </c>
      <c r="H873" s="52">
        <v>100</v>
      </c>
      <c r="I873" s="50" t="s">
        <v>690</v>
      </c>
      <c r="J873" s="50" t="s">
        <v>409</v>
      </c>
      <c r="K873" s="50" t="s">
        <v>410</v>
      </c>
      <c r="L873" s="50" t="s">
        <v>260</v>
      </c>
      <c r="M873" s="52">
        <v>169400</v>
      </c>
      <c r="N873" s="50" t="s">
        <v>261</v>
      </c>
      <c r="O873" s="50"/>
      <c r="P873" s="55">
        <v>-43352.65</v>
      </c>
      <c r="Q873" s="52">
        <v>10</v>
      </c>
      <c r="R873" s="50" t="s">
        <v>262</v>
      </c>
      <c r="S873" s="52">
        <v>2020</v>
      </c>
      <c r="T873" s="50" t="s">
        <v>1772</v>
      </c>
      <c r="U873" s="50" t="s">
        <v>263</v>
      </c>
      <c r="V873" s="50" t="s">
        <v>264</v>
      </c>
      <c r="W873" s="50" t="s">
        <v>265</v>
      </c>
      <c r="X873" s="52">
        <v>1</v>
      </c>
      <c r="Y873" s="52"/>
      <c r="Z873" s="50" t="s">
        <v>266</v>
      </c>
      <c r="AA873" s="52">
        <v>1</v>
      </c>
      <c r="AB873" s="52">
        <v>1</v>
      </c>
      <c r="AC873" s="51">
        <v>44117</v>
      </c>
      <c r="AD873" s="51">
        <v>44120</v>
      </c>
      <c r="AE873" s="50" t="s">
        <v>671</v>
      </c>
    </row>
    <row r="874" spans="1:31" ht="17.25" customHeight="1">
      <c r="A874" s="57" t="str">
        <f t="shared" si="27"/>
        <v>APLICAÇÃO / RESGATE DE APLICAÇÃO</v>
      </c>
      <c r="B874" s="69" t="str">
        <f>VLOOKUP(A874,'De Para'!$C$3:$D$195,2,0)</f>
        <v>RECEBÍVEIS NAO CORRENTES</v>
      </c>
      <c r="C874" s="83">
        <f t="shared" si="28"/>
        <v>10</v>
      </c>
      <c r="D874" s="50" t="s">
        <v>258</v>
      </c>
      <c r="E874" s="50" t="s">
        <v>410</v>
      </c>
      <c r="F874" s="51">
        <v>44117</v>
      </c>
      <c r="G874" s="50" t="s">
        <v>624</v>
      </c>
      <c r="H874" s="52">
        <v>100</v>
      </c>
      <c r="I874" s="50" t="s">
        <v>675</v>
      </c>
      <c r="J874" s="50" t="s">
        <v>409</v>
      </c>
      <c r="K874" s="50" t="s">
        <v>410</v>
      </c>
      <c r="L874" s="50" t="s">
        <v>260</v>
      </c>
      <c r="M874" s="52">
        <v>169401</v>
      </c>
      <c r="N874" s="50" t="s">
        <v>261</v>
      </c>
      <c r="O874" s="50"/>
      <c r="P874" s="55">
        <v>43352.65</v>
      </c>
      <c r="Q874" s="52">
        <v>10</v>
      </c>
      <c r="R874" s="50" t="s">
        <v>262</v>
      </c>
      <c r="S874" s="52">
        <v>2020</v>
      </c>
      <c r="T874" s="50" t="s">
        <v>1772</v>
      </c>
      <c r="U874" s="50" t="s">
        <v>263</v>
      </c>
      <c r="V874" s="50" t="s">
        <v>264</v>
      </c>
      <c r="W874" s="50" t="s">
        <v>265</v>
      </c>
      <c r="X874" s="52">
        <v>1</v>
      </c>
      <c r="Y874" s="52"/>
      <c r="Z874" s="50" t="s">
        <v>266</v>
      </c>
      <c r="AA874" s="52">
        <v>1</v>
      </c>
      <c r="AB874" s="52">
        <v>0</v>
      </c>
      <c r="AC874" s="51">
        <v>44117</v>
      </c>
      <c r="AD874" s="51">
        <v>44118</v>
      </c>
      <c r="AE874" s="50" t="s">
        <v>670</v>
      </c>
    </row>
    <row r="875" spans="1:31" ht="17.25" customHeight="1">
      <c r="A875" s="57" t="str">
        <f t="shared" si="27"/>
        <v>RENDIMENTO SOBRE APLICAÇÃO FINANCEIRA</v>
      </c>
      <c r="B875" s="69" t="str">
        <f>VLOOKUP(A875,'De Para'!$C$3:$D$195,2,0)</f>
        <v>JUROS POR APLICAÇÕES</v>
      </c>
      <c r="C875" s="83">
        <f t="shared" si="28"/>
        <v>10</v>
      </c>
      <c r="D875" s="50" t="s">
        <v>258</v>
      </c>
      <c r="E875" s="50" t="s">
        <v>410</v>
      </c>
      <c r="F875" s="51">
        <v>44119</v>
      </c>
      <c r="G875" s="50" t="s">
        <v>621</v>
      </c>
      <c r="H875" s="52">
        <v>100</v>
      </c>
      <c r="I875" s="50" t="s">
        <v>675</v>
      </c>
      <c r="J875" s="50" t="s">
        <v>409</v>
      </c>
      <c r="K875" s="50" t="s">
        <v>410</v>
      </c>
      <c r="L875" s="50" t="s">
        <v>497</v>
      </c>
      <c r="M875" s="52">
        <v>169832</v>
      </c>
      <c r="N875" s="50" t="s">
        <v>498</v>
      </c>
      <c r="O875" s="50"/>
      <c r="P875" s="55">
        <v>0.24</v>
      </c>
      <c r="Q875" s="52">
        <v>10</v>
      </c>
      <c r="R875" s="50" t="s">
        <v>526</v>
      </c>
      <c r="S875" s="52">
        <v>2020</v>
      </c>
      <c r="T875" s="50" t="s">
        <v>526</v>
      </c>
      <c r="U875" s="50" t="s">
        <v>263</v>
      </c>
      <c r="V875" s="50" t="s">
        <v>276</v>
      </c>
      <c r="W875" s="50" t="s">
        <v>500</v>
      </c>
      <c r="X875" s="52">
        <v>1</v>
      </c>
      <c r="Y875" s="52"/>
      <c r="Z875" s="50" t="s">
        <v>266</v>
      </c>
      <c r="AA875" s="52">
        <v>1</v>
      </c>
      <c r="AB875" s="52">
        <v>1</v>
      </c>
      <c r="AC875" s="51">
        <v>44119</v>
      </c>
      <c r="AD875" s="51">
        <v>44120</v>
      </c>
      <c r="AE875" s="50" t="s">
        <v>670</v>
      </c>
    </row>
    <row r="876" spans="1:31" ht="17.25" customHeight="1">
      <c r="A876" s="57" t="str">
        <f t="shared" si="27"/>
        <v>APLICAÇÃO / RESGATE DE APLICAÇÃO</v>
      </c>
      <c r="B876" s="69" t="str">
        <f>VLOOKUP(A876,'De Para'!$C$3:$D$195,2,0)</f>
        <v>RECEBÍVEIS NAO CORRENTES</v>
      </c>
      <c r="C876" s="83">
        <f t="shared" si="28"/>
        <v>10</v>
      </c>
      <c r="D876" s="50" t="s">
        <v>258</v>
      </c>
      <c r="E876" s="50" t="s">
        <v>410</v>
      </c>
      <c r="F876" s="51">
        <v>44119</v>
      </c>
      <c r="G876" s="50" t="s">
        <v>259</v>
      </c>
      <c r="H876" s="52">
        <v>100</v>
      </c>
      <c r="I876" s="50" t="s">
        <v>690</v>
      </c>
      <c r="J876" s="50" t="s">
        <v>409</v>
      </c>
      <c r="K876" s="50" t="s">
        <v>410</v>
      </c>
      <c r="L876" s="50" t="s">
        <v>260</v>
      </c>
      <c r="M876" s="52">
        <v>169833</v>
      </c>
      <c r="N876" s="50" t="s">
        <v>261</v>
      </c>
      <c r="O876" s="50"/>
      <c r="P876" s="55">
        <v>-966.66</v>
      </c>
      <c r="Q876" s="52">
        <v>10</v>
      </c>
      <c r="R876" s="50" t="s">
        <v>262</v>
      </c>
      <c r="S876" s="52">
        <v>2020</v>
      </c>
      <c r="T876" s="50" t="s">
        <v>1772</v>
      </c>
      <c r="U876" s="50" t="s">
        <v>263</v>
      </c>
      <c r="V876" s="50" t="s">
        <v>264</v>
      </c>
      <c r="W876" s="50" t="s">
        <v>265</v>
      </c>
      <c r="X876" s="52">
        <v>1</v>
      </c>
      <c r="Y876" s="52"/>
      <c r="Z876" s="50" t="s">
        <v>266</v>
      </c>
      <c r="AA876" s="52">
        <v>1</v>
      </c>
      <c r="AB876" s="52">
        <v>1</v>
      </c>
      <c r="AC876" s="51">
        <v>44119</v>
      </c>
      <c r="AD876" s="51">
        <v>44120</v>
      </c>
      <c r="AE876" s="50" t="s">
        <v>671</v>
      </c>
    </row>
    <row r="877" spans="1:31" ht="17.25" customHeight="1">
      <c r="A877" s="57" t="str">
        <f t="shared" si="27"/>
        <v>APLICAÇÃO / RESGATE DE APLICAÇÃO</v>
      </c>
      <c r="B877" s="69" t="str">
        <f>VLOOKUP(A877,'De Para'!$C$3:$D$195,2,0)</f>
        <v>RECEBÍVEIS NAO CORRENTES</v>
      </c>
      <c r="C877" s="83">
        <f t="shared" si="28"/>
        <v>10</v>
      </c>
      <c r="D877" s="50" t="s">
        <v>258</v>
      </c>
      <c r="E877" s="50" t="s">
        <v>410</v>
      </c>
      <c r="F877" s="51">
        <v>44119</v>
      </c>
      <c r="G877" s="50" t="s">
        <v>624</v>
      </c>
      <c r="H877" s="52">
        <v>100</v>
      </c>
      <c r="I877" s="50" t="s">
        <v>675</v>
      </c>
      <c r="J877" s="50" t="s">
        <v>409</v>
      </c>
      <c r="K877" s="50" t="s">
        <v>410</v>
      </c>
      <c r="L877" s="50" t="s">
        <v>260</v>
      </c>
      <c r="M877" s="52">
        <v>169834</v>
      </c>
      <c r="N877" s="50" t="s">
        <v>261</v>
      </c>
      <c r="O877" s="50"/>
      <c r="P877" s="55">
        <v>966.66</v>
      </c>
      <c r="Q877" s="52">
        <v>10</v>
      </c>
      <c r="R877" s="50" t="s">
        <v>262</v>
      </c>
      <c r="S877" s="52">
        <v>2020</v>
      </c>
      <c r="T877" s="50" t="s">
        <v>1772</v>
      </c>
      <c r="U877" s="50" t="s">
        <v>263</v>
      </c>
      <c r="V877" s="50" t="s">
        <v>264</v>
      </c>
      <c r="W877" s="50" t="s">
        <v>265</v>
      </c>
      <c r="X877" s="52">
        <v>1</v>
      </c>
      <c r="Y877" s="52"/>
      <c r="Z877" s="50" t="s">
        <v>266</v>
      </c>
      <c r="AA877" s="52">
        <v>1</v>
      </c>
      <c r="AB877" s="52">
        <v>0</v>
      </c>
      <c r="AC877" s="51">
        <v>44119</v>
      </c>
      <c r="AD877" s="51">
        <v>44120</v>
      </c>
      <c r="AE877" s="50" t="s">
        <v>670</v>
      </c>
    </row>
    <row r="878" spans="1:31" ht="17.25" customHeight="1">
      <c r="A878" s="57" t="str">
        <f t="shared" si="27"/>
        <v>GASES HOSPITALARES</v>
      </c>
      <c r="B878" s="69" t="str">
        <f>VLOOKUP(A878,'De Para'!$C$3:$D$195,2,0)</f>
        <v>FORNECEDORES</v>
      </c>
      <c r="C878" s="83">
        <f t="shared" si="28"/>
        <v>10</v>
      </c>
      <c r="D878" s="50" t="s">
        <v>258</v>
      </c>
      <c r="E878" s="50" t="s">
        <v>410</v>
      </c>
      <c r="F878" s="51">
        <v>44119</v>
      </c>
      <c r="G878" s="50" t="s">
        <v>278</v>
      </c>
      <c r="H878" s="52">
        <v>100</v>
      </c>
      <c r="I878" s="50" t="s">
        <v>675</v>
      </c>
      <c r="J878" s="50" t="s">
        <v>409</v>
      </c>
      <c r="K878" s="50" t="s">
        <v>410</v>
      </c>
      <c r="L878" s="50" t="s">
        <v>464</v>
      </c>
      <c r="M878" s="52">
        <v>169835</v>
      </c>
      <c r="N878" s="50" t="s">
        <v>465</v>
      </c>
      <c r="O878" s="50" t="s">
        <v>1062</v>
      </c>
      <c r="P878" s="55">
        <v>-60</v>
      </c>
      <c r="Q878" s="52">
        <v>10</v>
      </c>
      <c r="R878" s="50" t="s">
        <v>1825</v>
      </c>
      <c r="S878" s="52">
        <v>2020</v>
      </c>
      <c r="T878" s="50" t="s">
        <v>1826</v>
      </c>
      <c r="U878" s="50" t="s">
        <v>263</v>
      </c>
      <c r="V878" s="50" t="s">
        <v>303</v>
      </c>
      <c r="W878" s="50" t="s">
        <v>466</v>
      </c>
      <c r="X878" s="52">
        <v>1</v>
      </c>
      <c r="Y878" s="52">
        <v>138425</v>
      </c>
      <c r="Z878" s="50" t="s">
        <v>266</v>
      </c>
      <c r="AA878" s="52">
        <v>1</v>
      </c>
      <c r="AB878" s="52">
        <v>0</v>
      </c>
      <c r="AC878" s="51">
        <v>44119</v>
      </c>
      <c r="AD878" s="51">
        <v>44120</v>
      </c>
      <c r="AE878" s="50" t="s">
        <v>670</v>
      </c>
    </row>
    <row r="879" spans="1:31" ht="17.25" customHeight="1">
      <c r="A879" s="57" t="str">
        <f t="shared" si="27"/>
        <v>GASES HOSPITALARES</v>
      </c>
      <c r="B879" s="69" t="str">
        <f>VLOOKUP(A879,'De Para'!$C$3:$D$195,2,0)</f>
        <v>FORNECEDORES</v>
      </c>
      <c r="C879" s="83">
        <f t="shared" si="28"/>
        <v>10</v>
      </c>
      <c r="D879" s="50" t="s">
        <v>258</v>
      </c>
      <c r="E879" s="50" t="s">
        <v>410</v>
      </c>
      <c r="F879" s="51">
        <v>44119</v>
      </c>
      <c r="G879" s="50" t="s">
        <v>278</v>
      </c>
      <c r="H879" s="52">
        <v>100</v>
      </c>
      <c r="I879" s="50" t="s">
        <v>675</v>
      </c>
      <c r="J879" s="50" t="s">
        <v>409</v>
      </c>
      <c r="K879" s="50" t="s">
        <v>410</v>
      </c>
      <c r="L879" s="50" t="s">
        <v>464</v>
      </c>
      <c r="M879" s="52">
        <v>169836</v>
      </c>
      <c r="N879" s="50" t="s">
        <v>465</v>
      </c>
      <c r="O879" s="50" t="s">
        <v>1062</v>
      </c>
      <c r="P879" s="55">
        <v>-840</v>
      </c>
      <c r="Q879" s="52">
        <v>10</v>
      </c>
      <c r="R879" s="50" t="s">
        <v>1827</v>
      </c>
      <c r="S879" s="52">
        <v>2020</v>
      </c>
      <c r="T879" s="50" t="s">
        <v>1828</v>
      </c>
      <c r="U879" s="50" t="s">
        <v>263</v>
      </c>
      <c r="V879" s="50" t="s">
        <v>303</v>
      </c>
      <c r="W879" s="50" t="s">
        <v>466</v>
      </c>
      <c r="X879" s="52">
        <v>1</v>
      </c>
      <c r="Y879" s="52">
        <v>138428</v>
      </c>
      <c r="Z879" s="50" t="s">
        <v>266</v>
      </c>
      <c r="AA879" s="52">
        <v>1</v>
      </c>
      <c r="AB879" s="52">
        <v>0</v>
      </c>
      <c r="AC879" s="51">
        <v>44119</v>
      </c>
      <c r="AD879" s="51">
        <v>44120</v>
      </c>
      <c r="AE879" s="50" t="s">
        <v>670</v>
      </c>
    </row>
    <row r="880" spans="1:31" ht="17.25" customHeight="1">
      <c r="A880" s="57" t="str">
        <f t="shared" si="27"/>
        <v>EVENTOS E COMEMORAÇÕES</v>
      </c>
      <c r="B880" s="69" t="str">
        <f>VLOOKUP(A880,'De Para'!$C$3:$D$195,2,0)</f>
        <v>FORNECEDORES</v>
      </c>
      <c r="C880" s="83">
        <f t="shared" si="28"/>
        <v>10</v>
      </c>
      <c r="D880" s="50" t="s">
        <v>258</v>
      </c>
      <c r="E880" s="50" t="s">
        <v>410</v>
      </c>
      <c r="F880" s="51">
        <v>44119</v>
      </c>
      <c r="G880" s="50" t="s">
        <v>278</v>
      </c>
      <c r="H880" s="52">
        <v>100</v>
      </c>
      <c r="I880" s="50" t="s">
        <v>675</v>
      </c>
      <c r="J880" s="50" t="s">
        <v>409</v>
      </c>
      <c r="K880" s="50" t="s">
        <v>410</v>
      </c>
      <c r="L880" s="50" t="s">
        <v>1829</v>
      </c>
      <c r="M880" s="52">
        <v>169837</v>
      </c>
      <c r="N880" s="50" t="s">
        <v>1830</v>
      </c>
      <c r="O880" s="50" t="s">
        <v>1041</v>
      </c>
      <c r="P880" s="55">
        <v>-66.900000000000006</v>
      </c>
      <c r="Q880" s="52">
        <v>10</v>
      </c>
      <c r="R880" s="50" t="s">
        <v>1831</v>
      </c>
      <c r="S880" s="52">
        <v>2020</v>
      </c>
      <c r="T880" s="50" t="s">
        <v>1832</v>
      </c>
      <c r="U880" s="50" t="s">
        <v>263</v>
      </c>
      <c r="V880" s="50" t="s">
        <v>355</v>
      </c>
      <c r="W880" s="50" t="s">
        <v>481</v>
      </c>
      <c r="X880" s="52">
        <v>1</v>
      </c>
      <c r="Y880" s="52">
        <v>141626</v>
      </c>
      <c r="Z880" s="50" t="s">
        <v>266</v>
      </c>
      <c r="AA880" s="52">
        <v>1</v>
      </c>
      <c r="AB880" s="52">
        <v>0</v>
      </c>
      <c r="AC880" s="51">
        <v>44119</v>
      </c>
      <c r="AD880" s="51">
        <v>44120</v>
      </c>
      <c r="AE880" s="50" t="s">
        <v>670</v>
      </c>
    </row>
    <row r="881" spans="1:31" ht="17.25" customHeight="1">
      <c r="A881" s="57" t="str">
        <f t="shared" si="27"/>
        <v>GRRF</v>
      </c>
      <c r="B881" s="69" t="str">
        <f>VLOOKUP(A881,'De Para'!$C$3:$D$195,2,0)</f>
        <v>FOLHA E ENCARGOS</v>
      </c>
      <c r="C881" s="83">
        <f t="shared" si="28"/>
        <v>10</v>
      </c>
      <c r="D881" s="50" t="s">
        <v>258</v>
      </c>
      <c r="E881" s="50" t="s">
        <v>410</v>
      </c>
      <c r="F881" s="51">
        <v>44120</v>
      </c>
      <c r="G881" s="50" t="s">
        <v>278</v>
      </c>
      <c r="H881" s="52">
        <v>100</v>
      </c>
      <c r="I881" s="50" t="s">
        <v>675</v>
      </c>
      <c r="J881" s="50" t="s">
        <v>409</v>
      </c>
      <c r="K881" s="50" t="s">
        <v>410</v>
      </c>
      <c r="L881" s="50" t="s">
        <v>450</v>
      </c>
      <c r="M881" s="52">
        <v>170077</v>
      </c>
      <c r="N881" s="50" t="s">
        <v>451</v>
      </c>
      <c r="O881" s="50" t="s">
        <v>347</v>
      </c>
      <c r="P881" s="55">
        <v>-103.62</v>
      </c>
      <c r="Q881" s="52">
        <v>10</v>
      </c>
      <c r="R881" s="50" t="s">
        <v>1833</v>
      </c>
      <c r="S881" s="52">
        <v>2020</v>
      </c>
      <c r="T881" s="50" t="s">
        <v>1834</v>
      </c>
      <c r="U881" s="50" t="s">
        <v>263</v>
      </c>
      <c r="V881" s="50" t="s">
        <v>282</v>
      </c>
      <c r="W881" s="50" t="s">
        <v>292</v>
      </c>
      <c r="X881" s="52">
        <v>1</v>
      </c>
      <c r="Y881" s="52">
        <v>141425</v>
      </c>
      <c r="Z881" s="50" t="s">
        <v>266</v>
      </c>
      <c r="AA881" s="52">
        <v>1</v>
      </c>
      <c r="AB881" s="52">
        <v>0</v>
      </c>
      <c r="AC881" s="51">
        <v>44120</v>
      </c>
      <c r="AD881" s="51">
        <v>44140</v>
      </c>
      <c r="AE881" s="50" t="s">
        <v>670</v>
      </c>
    </row>
    <row r="882" spans="1:31" ht="17.25" customHeight="1">
      <c r="A882" s="57" t="str">
        <f t="shared" si="27"/>
        <v>RESCISÕES</v>
      </c>
      <c r="B882" s="69" t="str">
        <f>VLOOKUP(A882,'De Para'!$C$3:$D$195,2,0)</f>
        <v>FOLHA E ENCARGOS</v>
      </c>
      <c r="C882" s="83">
        <f t="shared" si="28"/>
        <v>10</v>
      </c>
      <c r="D882" s="50" t="s">
        <v>258</v>
      </c>
      <c r="E882" s="50" t="s">
        <v>410</v>
      </c>
      <c r="F882" s="51">
        <v>44120</v>
      </c>
      <c r="G882" s="50" t="s">
        <v>278</v>
      </c>
      <c r="H882" s="52">
        <v>100</v>
      </c>
      <c r="I882" s="50" t="s">
        <v>675</v>
      </c>
      <c r="J882" s="50" t="s">
        <v>409</v>
      </c>
      <c r="K882" s="50" t="s">
        <v>410</v>
      </c>
      <c r="L882" s="50" t="s">
        <v>368</v>
      </c>
      <c r="M882" s="52">
        <v>170078</v>
      </c>
      <c r="N882" s="50" t="s">
        <v>369</v>
      </c>
      <c r="O882" s="50" t="s">
        <v>369</v>
      </c>
      <c r="P882" s="55">
        <v>-2014.15</v>
      </c>
      <c r="Q882" s="52">
        <v>10</v>
      </c>
      <c r="R882" s="50" t="s">
        <v>1835</v>
      </c>
      <c r="S882" s="52">
        <v>2020</v>
      </c>
      <c r="T882" s="50" t="s">
        <v>1836</v>
      </c>
      <c r="U882" s="50" t="s">
        <v>263</v>
      </c>
      <c r="V882" s="50" t="s">
        <v>282</v>
      </c>
      <c r="W882" s="50" t="s">
        <v>292</v>
      </c>
      <c r="X882" s="52">
        <v>1</v>
      </c>
      <c r="Y882" s="52">
        <v>141440</v>
      </c>
      <c r="Z882" s="50" t="s">
        <v>266</v>
      </c>
      <c r="AA882" s="52">
        <v>1</v>
      </c>
      <c r="AB882" s="52">
        <v>0</v>
      </c>
      <c r="AC882" s="51">
        <v>44120</v>
      </c>
      <c r="AD882" s="51">
        <v>44140</v>
      </c>
      <c r="AE882" s="50" t="s">
        <v>670</v>
      </c>
    </row>
    <row r="883" spans="1:31" ht="17.25" customHeight="1">
      <c r="A883" s="57" t="str">
        <f t="shared" si="27"/>
        <v>ADIANTAMENTO FORNECEDORES (Não usar)</v>
      </c>
      <c r="B883" s="69" t="str">
        <f>VLOOKUP(A883,'De Para'!$C$3:$D$195,2,0)</f>
        <v>FORNECEDORES</v>
      </c>
      <c r="C883" s="83">
        <f t="shared" si="28"/>
        <v>10</v>
      </c>
      <c r="D883" s="50" t="s">
        <v>258</v>
      </c>
      <c r="E883" s="50" t="s">
        <v>410</v>
      </c>
      <c r="F883" s="51">
        <v>44120</v>
      </c>
      <c r="G883" s="50" t="s">
        <v>278</v>
      </c>
      <c r="H883" s="52">
        <v>100</v>
      </c>
      <c r="I883" s="50" t="s">
        <v>675</v>
      </c>
      <c r="J883" s="50" t="s">
        <v>409</v>
      </c>
      <c r="K883" s="50" t="s">
        <v>410</v>
      </c>
      <c r="L883" s="50" t="s">
        <v>406</v>
      </c>
      <c r="M883" s="52">
        <v>170080</v>
      </c>
      <c r="N883" s="50" t="s">
        <v>407</v>
      </c>
      <c r="O883" s="50" t="s">
        <v>1368</v>
      </c>
      <c r="P883" s="55">
        <v>-1883072.41</v>
      </c>
      <c r="Q883" s="52">
        <v>10</v>
      </c>
      <c r="R883" s="50" t="s">
        <v>1837</v>
      </c>
      <c r="S883" s="52">
        <v>2020</v>
      </c>
      <c r="T883" s="50" t="s">
        <v>1838</v>
      </c>
      <c r="U883" s="50" t="s">
        <v>263</v>
      </c>
      <c r="V883" s="50" t="s">
        <v>355</v>
      </c>
      <c r="W883" s="50" t="s">
        <v>408</v>
      </c>
      <c r="X883" s="52">
        <v>1</v>
      </c>
      <c r="Y883" s="52">
        <v>142259</v>
      </c>
      <c r="Z883" s="50" t="s">
        <v>266</v>
      </c>
      <c r="AA883" s="52">
        <v>1</v>
      </c>
      <c r="AB883" s="52">
        <v>0</v>
      </c>
      <c r="AC883" s="51">
        <v>44120</v>
      </c>
      <c r="AD883" s="51">
        <v>44140</v>
      </c>
      <c r="AE883" s="50" t="s">
        <v>670</v>
      </c>
    </row>
    <row r="884" spans="1:31" ht="17.25" customHeight="1">
      <c r="A884" s="57" t="str">
        <f t="shared" si="27"/>
        <v>TARIFAS BANCÁRIAS</v>
      </c>
      <c r="B884" s="69" t="str">
        <f>VLOOKUP(A884,'De Para'!$C$3:$D$195,2,0)</f>
        <v>PAGAMENTO DE IMPOSTOS E TAXAS</v>
      </c>
      <c r="C884" s="83">
        <f t="shared" si="28"/>
        <v>10</v>
      </c>
      <c r="D884" s="50" t="s">
        <v>258</v>
      </c>
      <c r="E884" s="50" t="s">
        <v>410</v>
      </c>
      <c r="F884" s="51">
        <v>44120</v>
      </c>
      <c r="G884" s="50" t="s">
        <v>378</v>
      </c>
      <c r="H884" s="52">
        <v>100</v>
      </c>
      <c r="I884" s="50" t="s">
        <v>675</v>
      </c>
      <c r="J884" s="50" t="s">
        <v>409</v>
      </c>
      <c r="K884" s="50" t="s">
        <v>410</v>
      </c>
      <c r="L884" s="50" t="s">
        <v>548</v>
      </c>
      <c r="M884" s="52">
        <v>170305</v>
      </c>
      <c r="N884" s="50" t="s">
        <v>549</v>
      </c>
      <c r="O884" s="50"/>
      <c r="P884" s="55">
        <v>-9.35</v>
      </c>
      <c r="Q884" s="52">
        <v>10</v>
      </c>
      <c r="R884" s="50" t="s">
        <v>262</v>
      </c>
      <c r="S884" s="52">
        <v>2020</v>
      </c>
      <c r="T884" s="50" t="s">
        <v>550</v>
      </c>
      <c r="U884" s="50" t="s">
        <v>263</v>
      </c>
      <c r="V884" s="50" t="s">
        <v>276</v>
      </c>
      <c r="W884" s="50" t="s">
        <v>429</v>
      </c>
      <c r="X884" s="52">
        <v>1</v>
      </c>
      <c r="Y884" s="52"/>
      <c r="Z884" s="50" t="s">
        <v>266</v>
      </c>
      <c r="AA884" s="52">
        <v>1</v>
      </c>
      <c r="AB884" s="52">
        <v>1</v>
      </c>
      <c r="AC884" s="51">
        <v>44120</v>
      </c>
      <c r="AD884" s="51">
        <v>44140</v>
      </c>
      <c r="AE884" s="50" t="s">
        <v>670</v>
      </c>
    </row>
    <row r="885" spans="1:31" ht="17.25" customHeight="1">
      <c r="A885" s="57" t="str">
        <f t="shared" si="27"/>
        <v>RENDIMENTO SOBRE APLICAÇÃO FINANCEIRA</v>
      </c>
      <c r="B885" s="69" t="str">
        <f>VLOOKUP(A885,'De Para'!$C$3:$D$195,2,0)</f>
        <v>JUROS POR APLICAÇÕES</v>
      </c>
      <c r="C885" s="83">
        <f t="shared" si="28"/>
        <v>10</v>
      </c>
      <c r="D885" s="50" t="s">
        <v>258</v>
      </c>
      <c r="E885" s="50" t="s">
        <v>410</v>
      </c>
      <c r="F885" s="51">
        <v>44120</v>
      </c>
      <c r="G885" s="50" t="s">
        <v>621</v>
      </c>
      <c r="H885" s="52">
        <v>100</v>
      </c>
      <c r="I885" s="50" t="s">
        <v>675</v>
      </c>
      <c r="J885" s="50" t="s">
        <v>409</v>
      </c>
      <c r="K885" s="50" t="s">
        <v>410</v>
      </c>
      <c r="L885" s="50" t="s">
        <v>497</v>
      </c>
      <c r="M885" s="52">
        <v>170306</v>
      </c>
      <c r="N885" s="50" t="s">
        <v>498</v>
      </c>
      <c r="O885" s="50"/>
      <c r="P885" s="55">
        <v>583.15</v>
      </c>
      <c r="Q885" s="52">
        <v>10</v>
      </c>
      <c r="R885" s="50" t="s">
        <v>526</v>
      </c>
      <c r="S885" s="52">
        <v>2020</v>
      </c>
      <c r="T885" s="50" t="s">
        <v>1839</v>
      </c>
      <c r="U885" s="50" t="s">
        <v>263</v>
      </c>
      <c r="V885" s="50" t="s">
        <v>276</v>
      </c>
      <c r="W885" s="50" t="s">
        <v>500</v>
      </c>
      <c r="X885" s="52">
        <v>1</v>
      </c>
      <c r="Y885" s="52"/>
      <c r="Z885" s="50" t="s">
        <v>266</v>
      </c>
      <c r="AA885" s="52">
        <v>1</v>
      </c>
      <c r="AB885" s="52">
        <v>1</v>
      </c>
      <c r="AC885" s="51">
        <v>44120</v>
      </c>
      <c r="AD885" s="51">
        <v>44140</v>
      </c>
      <c r="AE885" s="50" t="s">
        <v>670</v>
      </c>
    </row>
    <row r="886" spans="1:31" ht="17.25" customHeight="1">
      <c r="A886" s="57" t="str">
        <f t="shared" si="27"/>
        <v>APLICAÇÃO / RESGATE DE APLICAÇÃO</v>
      </c>
      <c r="B886" s="69" t="str">
        <f>VLOOKUP(A886,'De Para'!$C$3:$D$195,2,0)</f>
        <v>RECEBÍVEIS NAO CORRENTES</v>
      </c>
      <c r="C886" s="83">
        <f t="shared" si="28"/>
        <v>10</v>
      </c>
      <c r="D886" s="50" t="s">
        <v>258</v>
      </c>
      <c r="E886" s="50" t="s">
        <v>410</v>
      </c>
      <c r="F886" s="51">
        <v>44120</v>
      </c>
      <c r="G886" s="50" t="s">
        <v>259</v>
      </c>
      <c r="H886" s="52">
        <v>100</v>
      </c>
      <c r="I886" s="50" t="s">
        <v>690</v>
      </c>
      <c r="J886" s="50" t="s">
        <v>409</v>
      </c>
      <c r="K886" s="50" t="s">
        <v>410</v>
      </c>
      <c r="L886" s="50" t="s">
        <v>260</v>
      </c>
      <c r="M886" s="52">
        <v>170311</v>
      </c>
      <c r="N886" s="50" t="s">
        <v>261</v>
      </c>
      <c r="O886" s="50"/>
      <c r="P886" s="55">
        <v>-2239413.52</v>
      </c>
      <c r="Q886" s="52">
        <v>10</v>
      </c>
      <c r="R886" s="50" t="s">
        <v>262</v>
      </c>
      <c r="S886" s="52">
        <v>2020</v>
      </c>
      <c r="T886" s="50" t="s">
        <v>1840</v>
      </c>
      <c r="U886" s="50" t="s">
        <v>263</v>
      </c>
      <c r="V886" s="50" t="s">
        <v>264</v>
      </c>
      <c r="W886" s="50" t="s">
        <v>265</v>
      </c>
      <c r="X886" s="52">
        <v>1</v>
      </c>
      <c r="Y886" s="52"/>
      <c r="Z886" s="50" t="s">
        <v>266</v>
      </c>
      <c r="AA886" s="52">
        <v>0</v>
      </c>
      <c r="AB886" s="52">
        <v>1</v>
      </c>
      <c r="AC886" s="51">
        <v>44120</v>
      </c>
      <c r="AD886" s="51"/>
      <c r="AE886" s="50" t="s">
        <v>671</v>
      </c>
    </row>
    <row r="887" spans="1:31" ht="17.25" customHeight="1">
      <c r="A887" s="57" t="str">
        <f t="shared" si="27"/>
        <v>APLICAÇÃO / RESGATE DE APLICAÇÃO</v>
      </c>
      <c r="B887" s="69" t="str">
        <f>VLOOKUP(A887,'De Para'!$C$3:$D$195,2,0)</f>
        <v>RECEBÍVEIS NAO CORRENTES</v>
      </c>
      <c r="C887" s="83">
        <f t="shared" si="28"/>
        <v>10</v>
      </c>
      <c r="D887" s="50" t="s">
        <v>258</v>
      </c>
      <c r="E887" s="50" t="s">
        <v>410</v>
      </c>
      <c r="F887" s="51">
        <v>44120</v>
      </c>
      <c r="G887" s="50" t="s">
        <v>624</v>
      </c>
      <c r="H887" s="52">
        <v>100</v>
      </c>
      <c r="I887" s="50" t="s">
        <v>675</v>
      </c>
      <c r="J887" s="50" t="s">
        <v>409</v>
      </c>
      <c r="K887" s="50" t="s">
        <v>410</v>
      </c>
      <c r="L887" s="50" t="s">
        <v>260</v>
      </c>
      <c r="M887" s="52">
        <v>170313</v>
      </c>
      <c r="N887" s="50" t="s">
        <v>261</v>
      </c>
      <c r="O887" s="50"/>
      <c r="P887" s="55">
        <v>2239413.52</v>
      </c>
      <c r="Q887" s="52">
        <v>10</v>
      </c>
      <c r="R887" s="50" t="s">
        <v>262</v>
      </c>
      <c r="S887" s="52">
        <v>2020</v>
      </c>
      <c r="T887" s="50" t="s">
        <v>1840</v>
      </c>
      <c r="U887" s="50" t="s">
        <v>263</v>
      </c>
      <c r="V887" s="50" t="s">
        <v>264</v>
      </c>
      <c r="W887" s="50" t="s">
        <v>265</v>
      </c>
      <c r="X887" s="52">
        <v>1</v>
      </c>
      <c r="Y887" s="52"/>
      <c r="Z887" s="50" t="s">
        <v>266</v>
      </c>
      <c r="AA887" s="52">
        <v>1</v>
      </c>
      <c r="AB887" s="52">
        <v>0</v>
      </c>
      <c r="AC887" s="51">
        <v>44120</v>
      </c>
      <c r="AD887" s="51">
        <v>44140</v>
      </c>
      <c r="AE887" s="50" t="s">
        <v>670</v>
      </c>
    </row>
    <row r="888" spans="1:31" ht="17.25" customHeight="1">
      <c r="A888" s="57" t="str">
        <f t="shared" si="27"/>
        <v>GASES HOSPITALARES</v>
      </c>
      <c r="B888" s="69" t="str">
        <f>VLOOKUP(A888,'De Para'!$C$3:$D$195,2,0)</f>
        <v>FORNECEDORES</v>
      </c>
      <c r="C888" s="83">
        <f t="shared" si="28"/>
        <v>10</v>
      </c>
      <c r="D888" s="50" t="s">
        <v>258</v>
      </c>
      <c r="E888" s="50" t="s">
        <v>410</v>
      </c>
      <c r="F888" s="51">
        <v>44123</v>
      </c>
      <c r="G888" s="50" t="s">
        <v>278</v>
      </c>
      <c r="H888" s="52">
        <v>100</v>
      </c>
      <c r="I888" s="50" t="s">
        <v>675</v>
      </c>
      <c r="J888" s="50" t="s">
        <v>409</v>
      </c>
      <c r="K888" s="50" t="s">
        <v>410</v>
      </c>
      <c r="L888" s="50" t="s">
        <v>464</v>
      </c>
      <c r="M888" s="52">
        <v>170484</v>
      </c>
      <c r="N888" s="50" t="s">
        <v>465</v>
      </c>
      <c r="O888" s="50" t="s">
        <v>1062</v>
      </c>
      <c r="P888" s="55">
        <v>-240</v>
      </c>
      <c r="Q888" s="52">
        <v>10</v>
      </c>
      <c r="R888" s="50" t="s">
        <v>1841</v>
      </c>
      <c r="S888" s="52">
        <v>2020</v>
      </c>
      <c r="T888" s="50" t="s">
        <v>1842</v>
      </c>
      <c r="U888" s="50" t="s">
        <v>263</v>
      </c>
      <c r="V888" s="50" t="s">
        <v>303</v>
      </c>
      <c r="W888" s="50" t="s">
        <v>466</v>
      </c>
      <c r="X888" s="52">
        <v>1</v>
      </c>
      <c r="Y888" s="52">
        <v>138376</v>
      </c>
      <c r="Z888" s="50" t="s">
        <v>266</v>
      </c>
      <c r="AA888" s="52">
        <v>1</v>
      </c>
      <c r="AB888" s="52">
        <v>0</v>
      </c>
      <c r="AC888" s="51">
        <v>44123</v>
      </c>
      <c r="AD888" s="51">
        <v>44134</v>
      </c>
      <c r="AE888" s="50" t="s">
        <v>670</v>
      </c>
    </row>
    <row r="889" spans="1:31" ht="17.25" customHeight="1">
      <c r="A889" s="57" t="str">
        <f t="shared" si="27"/>
        <v>EST. MATERIAIS DE EXPEDIENTE C/ RESTRICAO</v>
      </c>
      <c r="B889" s="69" t="str">
        <f>VLOOKUP(A889,'De Para'!$C$3:$D$195,2,0)</f>
        <v>FORNECEDORES</v>
      </c>
      <c r="C889" s="83">
        <f t="shared" si="28"/>
        <v>10</v>
      </c>
      <c r="D889" s="50" t="s">
        <v>258</v>
      </c>
      <c r="E889" s="50" t="s">
        <v>410</v>
      </c>
      <c r="F889" s="51">
        <v>44123</v>
      </c>
      <c r="G889" s="50" t="s">
        <v>278</v>
      </c>
      <c r="H889" s="52">
        <v>100</v>
      </c>
      <c r="I889" s="50" t="s">
        <v>675</v>
      </c>
      <c r="J889" s="50" t="s">
        <v>409</v>
      </c>
      <c r="K889" s="50" t="s">
        <v>410</v>
      </c>
      <c r="L889" s="50" t="s">
        <v>470</v>
      </c>
      <c r="M889" s="52">
        <v>170485</v>
      </c>
      <c r="N889" s="50" t="s">
        <v>471</v>
      </c>
      <c r="O889" s="50" t="s">
        <v>1091</v>
      </c>
      <c r="P889" s="55">
        <v>-129.5</v>
      </c>
      <c r="Q889" s="52">
        <v>10</v>
      </c>
      <c r="R889" s="50" t="s">
        <v>1843</v>
      </c>
      <c r="S889" s="52">
        <v>2020</v>
      </c>
      <c r="T889" s="50" t="s">
        <v>1844</v>
      </c>
      <c r="U889" s="50" t="s">
        <v>263</v>
      </c>
      <c r="V889" s="50" t="s">
        <v>303</v>
      </c>
      <c r="W889" s="50" t="s">
        <v>351</v>
      </c>
      <c r="X889" s="52">
        <v>1</v>
      </c>
      <c r="Y889" s="52">
        <v>138377</v>
      </c>
      <c r="Z889" s="50" t="s">
        <v>266</v>
      </c>
      <c r="AA889" s="52">
        <v>1</v>
      </c>
      <c r="AB889" s="52">
        <v>0</v>
      </c>
      <c r="AC889" s="51">
        <v>44123</v>
      </c>
      <c r="AD889" s="51">
        <v>44134</v>
      </c>
      <c r="AE889" s="50" t="s">
        <v>670</v>
      </c>
    </row>
    <row r="890" spans="1:31" ht="17.25" customHeight="1">
      <c r="A890" s="57" t="str">
        <f t="shared" si="27"/>
        <v>MATERIAIS HOSPITALARES C/ RESTRICAO</v>
      </c>
      <c r="B890" s="69" t="str">
        <f>VLOOKUP(A890,'De Para'!$C$3:$D$195,2,0)</f>
        <v>FORNECEDORES</v>
      </c>
      <c r="C890" s="83">
        <f t="shared" si="28"/>
        <v>10</v>
      </c>
      <c r="D890" s="50" t="s">
        <v>258</v>
      </c>
      <c r="E890" s="50" t="s">
        <v>410</v>
      </c>
      <c r="F890" s="51">
        <v>44123</v>
      </c>
      <c r="G890" s="50" t="s">
        <v>278</v>
      </c>
      <c r="H890" s="52">
        <v>100</v>
      </c>
      <c r="I890" s="86" t="s">
        <v>675</v>
      </c>
      <c r="J890" s="50" t="s">
        <v>409</v>
      </c>
      <c r="K890" s="50" t="s">
        <v>410</v>
      </c>
      <c r="L890" s="50" t="s">
        <v>359</v>
      </c>
      <c r="M890" s="52">
        <v>170486</v>
      </c>
      <c r="N890" s="50" t="s">
        <v>360</v>
      </c>
      <c r="O890" s="50" t="s">
        <v>571</v>
      </c>
      <c r="P890" s="55">
        <v>-299</v>
      </c>
      <c r="Q890" s="52">
        <v>10</v>
      </c>
      <c r="R890" s="50" t="s">
        <v>1845</v>
      </c>
      <c r="S890" s="52">
        <v>2020</v>
      </c>
      <c r="T890" s="50" t="s">
        <v>1846</v>
      </c>
      <c r="U890" s="50" t="s">
        <v>263</v>
      </c>
      <c r="V890" s="50" t="s">
        <v>303</v>
      </c>
      <c r="W890" s="50" t="s">
        <v>344</v>
      </c>
      <c r="X890" s="52">
        <v>1</v>
      </c>
      <c r="Y890" s="52">
        <v>138630</v>
      </c>
      <c r="Z890" s="50" t="s">
        <v>266</v>
      </c>
      <c r="AA890" s="52">
        <v>1</v>
      </c>
      <c r="AB890" s="52">
        <v>0</v>
      </c>
      <c r="AC890" s="51">
        <v>44123</v>
      </c>
      <c r="AD890" s="51">
        <v>44134</v>
      </c>
      <c r="AE890" s="50" t="s">
        <v>670</v>
      </c>
    </row>
    <row r="891" spans="1:31" ht="17.25" customHeight="1">
      <c r="A891" s="57" t="str">
        <f t="shared" si="27"/>
        <v>INSS</v>
      </c>
      <c r="B891" s="69" t="str">
        <f>VLOOKUP(A891,'De Para'!$C$3:$D$195,2,0)</f>
        <v>FOLHA E ENCARGOS</v>
      </c>
      <c r="C891" s="83">
        <f t="shared" si="28"/>
        <v>10</v>
      </c>
      <c r="D891" s="50" t="s">
        <v>258</v>
      </c>
      <c r="E891" s="50" t="s">
        <v>410</v>
      </c>
      <c r="F891" s="51">
        <v>44123</v>
      </c>
      <c r="G891" s="50" t="s">
        <v>278</v>
      </c>
      <c r="H891" s="52">
        <v>100</v>
      </c>
      <c r="I891" s="86" t="s">
        <v>675</v>
      </c>
      <c r="J891" s="50" t="s">
        <v>409</v>
      </c>
      <c r="K891" s="50" t="s">
        <v>410</v>
      </c>
      <c r="L891" s="50" t="s">
        <v>345</v>
      </c>
      <c r="M891" s="52">
        <v>170487</v>
      </c>
      <c r="N891" s="50" t="s">
        <v>346</v>
      </c>
      <c r="O891" s="53" t="s">
        <v>347</v>
      </c>
      <c r="P891" s="55">
        <v>-65315.07</v>
      </c>
      <c r="Q891" s="52">
        <v>10</v>
      </c>
      <c r="R891" s="50" t="s">
        <v>1847</v>
      </c>
      <c r="S891" s="52">
        <v>2020</v>
      </c>
      <c r="T891" s="50" t="s">
        <v>1848</v>
      </c>
      <c r="U891" s="50" t="s">
        <v>263</v>
      </c>
      <c r="V891" s="50" t="s">
        <v>282</v>
      </c>
      <c r="W891" s="50" t="s">
        <v>348</v>
      </c>
      <c r="X891" s="52">
        <v>1</v>
      </c>
      <c r="Y891" s="52">
        <v>140005</v>
      </c>
      <c r="Z891" s="50" t="s">
        <v>266</v>
      </c>
      <c r="AA891" s="52">
        <v>1</v>
      </c>
      <c r="AB891" s="52">
        <v>0</v>
      </c>
      <c r="AC891" s="51">
        <v>44123</v>
      </c>
      <c r="AD891" s="51">
        <v>44134</v>
      </c>
      <c r="AE891" s="50" t="s">
        <v>670</v>
      </c>
    </row>
    <row r="892" spans="1:31" ht="17.25" customHeight="1">
      <c r="A892" s="57" t="str">
        <f t="shared" si="27"/>
        <v>INSS FORNECEDOR</v>
      </c>
      <c r="B892" s="69" t="str">
        <f>VLOOKUP(A892,'De Para'!$C$3:$D$195,2,0)</f>
        <v>IMPOSTOS</v>
      </c>
      <c r="C892" s="83">
        <f t="shared" si="28"/>
        <v>10</v>
      </c>
      <c r="D892" s="50" t="s">
        <v>258</v>
      </c>
      <c r="E892" s="50" t="s">
        <v>410</v>
      </c>
      <c r="F892" s="51">
        <v>44123</v>
      </c>
      <c r="G892" s="50" t="s">
        <v>278</v>
      </c>
      <c r="H892" s="52">
        <v>100</v>
      </c>
      <c r="I892" s="86" t="s">
        <v>675</v>
      </c>
      <c r="J892" s="50" t="s">
        <v>409</v>
      </c>
      <c r="K892" s="50" t="s">
        <v>410</v>
      </c>
      <c r="L892" s="50" t="s">
        <v>403</v>
      </c>
      <c r="M892" s="52">
        <v>170488</v>
      </c>
      <c r="N892" s="50" t="s">
        <v>404</v>
      </c>
      <c r="O892" s="50" t="s">
        <v>59</v>
      </c>
      <c r="P892" s="55">
        <v>-21483.18</v>
      </c>
      <c r="Q892" s="52">
        <v>10</v>
      </c>
      <c r="R892" s="50" t="s">
        <v>1849</v>
      </c>
      <c r="S892" s="52">
        <v>2020</v>
      </c>
      <c r="T892" s="50" t="s">
        <v>1850</v>
      </c>
      <c r="U892" s="50" t="s">
        <v>263</v>
      </c>
      <c r="V892" s="50" t="s">
        <v>337</v>
      </c>
      <c r="W892" s="50" t="s">
        <v>405</v>
      </c>
      <c r="X892" s="52">
        <v>1</v>
      </c>
      <c r="Y892" s="52">
        <v>140631</v>
      </c>
      <c r="Z892" s="50" t="s">
        <v>266</v>
      </c>
      <c r="AA892" s="52">
        <v>1</v>
      </c>
      <c r="AB892" s="52">
        <v>0</v>
      </c>
      <c r="AC892" s="51">
        <v>44123</v>
      </c>
      <c r="AD892" s="51">
        <v>44134</v>
      </c>
      <c r="AE892" s="50" t="s">
        <v>670</v>
      </c>
    </row>
    <row r="893" spans="1:31" ht="17.25" customHeight="1">
      <c r="A893" s="57" t="str">
        <f t="shared" si="27"/>
        <v>INSS FORNECEDOR</v>
      </c>
      <c r="B893" s="69" t="str">
        <f>VLOOKUP(A893,'De Para'!$C$3:$D$195,2,0)</f>
        <v>IMPOSTOS</v>
      </c>
      <c r="C893" s="83">
        <f t="shared" si="28"/>
        <v>10</v>
      </c>
      <c r="D893" s="50" t="s">
        <v>258</v>
      </c>
      <c r="E893" s="50" t="s">
        <v>410</v>
      </c>
      <c r="F893" s="51">
        <v>44123</v>
      </c>
      <c r="G893" s="50" t="s">
        <v>278</v>
      </c>
      <c r="H893" s="52">
        <v>100</v>
      </c>
      <c r="I893" s="86" t="s">
        <v>675</v>
      </c>
      <c r="J893" s="50" t="s">
        <v>409</v>
      </c>
      <c r="K893" s="50" t="s">
        <v>410</v>
      </c>
      <c r="L893" s="50" t="s">
        <v>403</v>
      </c>
      <c r="M893" s="52">
        <v>170489</v>
      </c>
      <c r="N893" s="50" t="s">
        <v>404</v>
      </c>
      <c r="O893" s="50" t="s">
        <v>59</v>
      </c>
      <c r="P893" s="55">
        <v>-8289.73</v>
      </c>
      <c r="Q893" s="52">
        <v>10</v>
      </c>
      <c r="R893" s="50" t="s">
        <v>1851</v>
      </c>
      <c r="S893" s="52">
        <v>2020</v>
      </c>
      <c r="T893" s="50" t="s">
        <v>1852</v>
      </c>
      <c r="U893" s="50" t="s">
        <v>263</v>
      </c>
      <c r="V893" s="50" t="s">
        <v>337</v>
      </c>
      <c r="W893" s="50" t="s">
        <v>405</v>
      </c>
      <c r="X893" s="52">
        <v>1</v>
      </c>
      <c r="Y893" s="52">
        <v>140632</v>
      </c>
      <c r="Z893" s="50" t="s">
        <v>266</v>
      </c>
      <c r="AA893" s="52">
        <v>1</v>
      </c>
      <c r="AB893" s="52">
        <v>0</v>
      </c>
      <c r="AC893" s="51">
        <v>44123</v>
      </c>
      <c r="AD893" s="51">
        <v>44134</v>
      </c>
      <c r="AE893" s="50" t="s">
        <v>670</v>
      </c>
    </row>
    <row r="894" spans="1:31" ht="17.25" customHeight="1">
      <c r="A894" s="57" t="str">
        <f t="shared" si="27"/>
        <v>INSS FORNECEDOR</v>
      </c>
      <c r="B894" s="69" t="str">
        <f>VLOOKUP(A894,'De Para'!$C$3:$D$195,2,0)</f>
        <v>IMPOSTOS</v>
      </c>
      <c r="C894" s="83">
        <f t="shared" si="28"/>
        <v>10</v>
      </c>
      <c r="D894" s="50" t="s">
        <v>258</v>
      </c>
      <c r="E894" s="50" t="s">
        <v>410</v>
      </c>
      <c r="F894" s="51">
        <v>44123</v>
      </c>
      <c r="G894" s="50" t="s">
        <v>278</v>
      </c>
      <c r="H894" s="52">
        <v>100</v>
      </c>
      <c r="I894" s="86" t="s">
        <v>675</v>
      </c>
      <c r="J894" s="50" t="s">
        <v>409</v>
      </c>
      <c r="K894" s="50" t="s">
        <v>410</v>
      </c>
      <c r="L894" s="50" t="s">
        <v>403</v>
      </c>
      <c r="M894" s="52">
        <v>170490</v>
      </c>
      <c r="N894" s="50" t="s">
        <v>404</v>
      </c>
      <c r="O894" s="50" t="s">
        <v>59</v>
      </c>
      <c r="P894" s="55">
        <v>-17161.64</v>
      </c>
      <c r="Q894" s="52">
        <v>10</v>
      </c>
      <c r="R894" s="50" t="s">
        <v>1853</v>
      </c>
      <c r="S894" s="52">
        <v>2020</v>
      </c>
      <c r="T894" s="50" t="s">
        <v>1854</v>
      </c>
      <c r="U894" s="50" t="s">
        <v>263</v>
      </c>
      <c r="V894" s="50" t="s">
        <v>337</v>
      </c>
      <c r="W894" s="50" t="s">
        <v>405</v>
      </c>
      <c r="X894" s="52">
        <v>1</v>
      </c>
      <c r="Y894" s="52">
        <v>140633</v>
      </c>
      <c r="Z894" s="50" t="s">
        <v>266</v>
      </c>
      <c r="AA894" s="52">
        <v>1</v>
      </c>
      <c r="AB894" s="52">
        <v>0</v>
      </c>
      <c r="AC894" s="51">
        <v>44123</v>
      </c>
      <c r="AD894" s="51">
        <v>44134</v>
      </c>
      <c r="AE894" s="50" t="s">
        <v>670</v>
      </c>
    </row>
    <row r="895" spans="1:31" ht="17.25" customHeight="1">
      <c r="A895" s="57" t="str">
        <f t="shared" si="27"/>
        <v>IRRF S/ FOLHA</v>
      </c>
      <c r="B895" s="69" t="str">
        <f>VLOOKUP(A895,'De Para'!$C$3:$D$195,2,0)</f>
        <v>FOLHA E ENCARGOS</v>
      </c>
      <c r="C895" s="83">
        <f t="shared" si="28"/>
        <v>10</v>
      </c>
      <c r="D895" s="50" t="s">
        <v>258</v>
      </c>
      <c r="E895" s="50" t="s">
        <v>410</v>
      </c>
      <c r="F895" s="51">
        <v>44123</v>
      </c>
      <c r="G895" s="50" t="s">
        <v>278</v>
      </c>
      <c r="H895" s="52">
        <v>98.24</v>
      </c>
      <c r="I895" s="86" t="s">
        <v>675</v>
      </c>
      <c r="J895" s="50" t="s">
        <v>409</v>
      </c>
      <c r="K895" s="50" t="s">
        <v>410</v>
      </c>
      <c r="L895" s="50" t="s">
        <v>389</v>
      </c>
      <c r="M895" s="52">
        <v>170491</v>
      </c>
      <c r="N895" s="50" t="s">
        <v>390</v>
      </c>
      <c r="O895" s="50" t="s">
        <v>347</v>
      </c>
      <c r="P895" s="55">
        <v>-32597.27</v>
      </c>
      <c r="Q895" s="52">
        <v>10</v>
      </c>
      <c r="R895" s="50" t="s">
        <v>1855</v>
      </c>
      <c r="S895" s="52">
        <v>2020</v>
      </c>
      <c r="T895" s="50" t="s">
        <v>1856</v>
      </c>
      <c r="U895" s="50" t="s">
        <v>263</v>
      </c>
      <c r="V895" s="50" t="s">
        <v>282</v>
      </c>
      <c r="W895" s="50" t="s">
        <v>348</v>
      </c>
      <c r="X895" s="52">
        <v>1</v>
      </c>
      <c r="Y895" s="52">
        <v>140846</v>
      </c>
      <c r="Z895" s="50" t="s">
        <v>266</v>
      </c>
      <c r="AA895" s="52">
        <v>1</v>
      </c>
      <c r="AB895" s="52">
        <v>0</v>
      </c>
      <c r="AC895" s="51">
        <v>44123</v>
      </c>
      <c r="AD895" s="51">
        <v>44134</v>
      </c>
      <c r="AE895" s="50" t="s">
        <v>670</v>
      </c>
    </row>
    <row r="896" spans="1:31" ht="17.25" customHeight="1">
      <c r="A896" s="57" t="str">
        <f t="shared" si="27"/>
        <v>IRRF S/ EVENTUAIS</v>
      </c>
      <c r="B896" s="69" t="str">
        <f>VLOOKUP(A896,'De Para'!$C$3:$D$195,2,0)</f>
        <v>FOLHA E ENCARGOS</v>
      </c>
      <c r="C896" s="83">
        <f t="shared" si="28"/>
        <v>10</v>
      </c>
      <c r="D896" s="50" t="s">
        <v>258</v>
      </c>
      <c r="E896" s="50" t="s">
        <v>410</v>
      </c>
      <c r="F896" s="51">
        <v>44123</v>
      </c>
      <c r="G896" s="50" t="s">
        <v>278</v>
      </c>
      <c r="H896" s="52">
        <v>1.76</v>
      </c>
      <c r="I896" s="86" t="s">
        <v>675</v>
      </c>
      <c r="J896" s="50" t="s">
        <v>409</v>
      </c>
      <c r="K896" s="50" t="s">
        <v>410</v>
      </c>
      <c r="L896" s="50" t="s">
        <v>397</v>
      </c>
      <c r="M896" s="52">
        <v>170491</v>
      </c>
      <c r="N896" s="50" t="s">
        <v>398</v>
      </c>
      <c r="O896" s="53" t="s">
        <v>347</v>
      </c>
      <c r="P896" s="55">
        <v>-585.51</v>
      </c>
      <c r="Q896" s="52">
        <v>10</v>
      </c>
      <c r="R896" s="50" t="s">
        <v>1855</v>
      </c>
      <c r="S896" s="52">
        <v>2020</v>
      </c>
      <c r="T896" s="50" t="s">
        <v>1856</v>
      </c>
      <c r="U896" s="50" t="s">
        <v>263</v>
      </c>
      <c r="V896" s="50" t="s">
        <v>282</v>
      </c>
      <c r="W896" s="50" t="s">
        <v>292</v>
      </c>
      <c r="X896" s="52">
        <v>1</v>
      </c>
      <c r="Y896" s="52">
        <v>140846</v>
      </c>
      <c r="Z896" s="50" t="s">
        <v>266</v>
      </c>
      <c r="AA896" s="52">
        <v>1</v>
      </c>
      <c r="AB896" s="52">
        <v>0</v>
      </c>
      <c r="AC896" s="51">
        <v>44123</v>
      </c>
      <c r="AD896" s="51">
        <v>44134</v>
      </c>
      <c r="AE896" s="50" t="s">
        <v>670</v>
      </c>
    </row>
    <row r="897" spans="1:31" ht="17.25" customHeight="1">
      <c r="A897" s="57" t="str">
        <f t="shared" si="27"/>
        <v>IRRF FORNECEDOR - PESSOA JURÍDICA</v>
      </c>
      <c r="B897" s="69" t="str">
        <f>VLOOKUP(A897,'De Para'!$C$3:$D$195,2,0)</f>
        <v>IMPOSTOS</v>
      </c>
      <c r="C897" s="83">
        <f t="shared" si="28"/>
        <v>10</v>
      </c>
      <c r="D897" s="50" t="s">
        <v>258</v>
      </c>
      <c r="E897" s="50" t="s">
        <v>410</v>
      </c>
      <c r="F897" s="51">
        <v>44123</v>
      </c>
      <c r="G897" s="50" t="s">
        <v>278</v>
      </c>
      <c r="H897" s="52">
        <v>100</v>
      </c>
      <c r="I897" s="86" t="s">
        <v>675</v>
      </c>
      <c r="J897" s="50" t="s">
        <v>409</v>
      </c>
      <c r="K897" s="50" t="s">
        <v>410</v>
      </c>
      <c r="L897" s="50" t="s">
        <v>455</v>
      </c>
      <c r="M897" s="52">
        <v>170492</v>
      </c>
      <c r="N897" s="50" t="s">
        <v>456</v>
      </c>
      <c r="O897" s="50" t="s">
        <v>59</v>
      </c>
      <c r="P897" s="55">
        <v>-27</v>
      </c>
      <c r="Q897" s="52">
        <v>10</v>
      </c>
      <c r="R897" s="50" t="s">
        <v>1857</v>
      </c>
      <c r="S897" s="52">
        <v>2020</v>
      </c>
      <c r="T897" s="50" t="s">
        <v>1858</v>
      </c>
      <c r="U897" s="50" t="s">
        <v>263</v>
      </c>
      <c r="V897" s="50" t="s">
        <v>337</v>
      </c>
      <c r="W897" s="50" t="s">
        <v>457</v>
      </c>
      <c r="X897" s="52">
        <v>1</v>
      </c>
      <c r="Y897" s="52">
        <v>140847</v>
      </c>
      <c r="Z897" s="50" t="s">
        <v>266</v>
      </c>
      <c r="AA897" s="52">
        <v>1</v>
      </c>
      <c r="AB897" s="52">
        <v>0</v>
      </c>
      <c r="AC897" s="51">
        <v>44123</v>
      </c>
      <c r="AD897" s="51">
        <v>44134</v>
      </c>
      <c r="AE897" s="50" t="s">
        <v>670</v>
      </c>
    </row>
    <row r="898" spans="1:31" ht="17.25" customHeight="1">
      <c r="A898" s="57" t="str">
        <f t="shared" si="27"/>
        <v>IRRF FORNECEDOR - PESSOA JURÍDICA</v>
      </c>
      <c r="B898" s="69" t="str">
        <f>VLOOKUP(A898,'De Para'!$C$3:$D$195,2,0)</f>
        <v>IMPOSTOS</v>
      </c>
      <c r="C898" s="83">
        <f t="shared" si="28"/>
        <v>10</v>
      </c>
      <c r="D898" s="50" t="s">
        <v>258</v>
      </c>
      <c r="E898" s="50" t="s">
        <v>410</v>
      </c>
      <c r="F898" s="51">
        <v>44123</v>
      </c>
      <c r="G898" s="50" t="s">
        <v>278</v>
      </c>
      <c r="H898" s="52">
        <v>100</v>
      </c>
      <c r="I898" s="50" t="s">
        <v>675</v>
      </c>
      <c r="J898" s="50" t="s">
        <v>409</v>
      </c>
      <c r="K898" s="50" t="s">
        <v>410</v>
      </c>
      <c r="L898" s="50" t="s">
        <v>455</v>
      </c>
      <c r="M898" s="52">
        <v>170493</v>
      </c>
      <c r="N898" s="50" t="s">
        <v>456</v>
      </c>
      <c r="O898" s="50" t="s">
        <v>59</v>
      </c>
      <c r="P898" s="55">
        <v>-124.35</v>
      </c>
      <c r="Q898" s="52">
        <v>10</v>
      </c>
      <c r="R898" s="50" t="s">
        <v>1859</v>
      </c>
      <c r="S898" s="52">
        <v>2020</v>
      </c>
      <c r="T898" s="50" t="s">
        <v>1860</v>
      </c>
      <c r="U898" s="50" t="s">
        <v>263</v>
      </c>
      <c r="V898" s="50" t="s">
        <v>337</v>
      </c>
      <c r="W898" s="50" t="s">
        <v>457</v>
      </c>
      <c r="X898" s="52">
        <v>1</v>
      </c>
      <c r="Y898" s="52">
        <v>140848</v>
      </c>
      <c r="Z898" s="50" t="s">
        <v>266</v>
      </c>
      <c r="AA898" s="52">
        <v>1</v>
      </c>
      <c r="AB898" s="52">
        <v>0</v>
      </c>
      <c r="AC898" s="51">
        <v>44123</v>
      </c>
      <c r="AD898" s="51">
        <v>44134</v>
      </c>
      <c r="AE898" s="50" t="s">
        <v>670</v>
      </c>
    </row>
    <row r="899" spans="1:31" ht="17.25" customHeight="1">
      <c r="A899" s="57" t="str">
        <f t="shared" ref="A899:A962" si="29">N899</f>
        <v>IRRF FORNECEDOR - PESSOA JURÍDICA</v>
      </c>
      <c r="B899" s="69" t="str">
        <f>VLOOKUP(A899,'De Para'!$C$3:$D$195,2,0)</f>
        <v>IMPOSTOS</v>
      </c>
      <c r="C899" s="83">
        <f t="shared" si="28"/>
        <v>10</v>
      </c>
      <c r="D899" s="50" t="s">
        <v>258</v>
      </c>
      <c r="E899" s="50" t="s">
        <v>410</v>
      </c>
      <c r="F899" s="51">
        <v>44123</v>
      </c>
      <c r="G899" s="50" t="s">
        <v>278</v>
      </c>
      <c r="H899" s="52">
        <v>100</v>
      </c>
      <c r="I899" s="50" t="s">
        <v>675</v>
      </c>
      <c r="J899" s="50" t="s">
        <v>409</v>
      </c>
      <c r="K899" s="50" t="s">
        <v>410</v>
      </c>
      <c r="L899" s="50" t="s">
        <v>455</v>
      </c>
      <c r="M899" s="52">
        <v>170494</v>
      </c>
      <c r="N899" s="50" t="s">
        <v>456</v>
      </c>
      <c r="O899" s="50" t="s">
        <v>59</v>
      </c>
      <c r="P899" s="55">
        <v>-753.61</v>
      </c>
      <c r="Q899" s="52">
        <v>10</v>
      </c>
      <c r="R899" s="50" t="s">
        <v>1861</v>
      </c>
      <c r="S899" s="52">
        <v>2020</v>
      </c>
      <c r="T899" s="50" t="s">
        <v>1862</v>
      </c>
      <c r="U899" s="50" t="s">
        <v>263</v>
      </c>
      <c r="V899" s="50" t="s">
        <v>337</v>
      </c>
      <c r="W899" s="50" t="s">
        <v>457</v>
      </c>
      <c r="X899" s="52">
        <v>1</v>
      </c>
      <c r="Y899" s="52">
        <v>140849</v>
      </c>
      <c r="Z899" s="50" t="s">
        <v>266</v>
      </c>
      <c r="AA899" s="52">
        <v>1</v>
      </c>
      <c r="AB899" s="52">
        <v>0</v>
      </c>
      <c r="AC899" s="51">
        <v>44123</v>
      </c>
      <c r="AD899" s="51">
        <v>44134</v>
      </c>
      <c r="AE899" s="50" t="s">
        <v>670</v>
      </c>
    </row>
    <row r="900" spans="1:31" ht="17.25" customHeight="1">
      <c r="A900" s="57" t="str">
        <f t="shared" si="29"/>
        <v>IRRF FORNECEDOR - PESSOA JURÍDICA</v>
      </c>
      <c r="B900" s="69" t="str">
        <f>VLOOKUP(A900,'De Para'!$C$3:$D$195,2,0)</f>
        <v>IMPOSTOS</v>
      </c>
      <c r="C900" s="83">
        <f t="shared" si="28"/>
        <v>10</v>
      </c>
      <c r="D900" s="50" t="s">
        <v>258</v>
      </c>
      <c r="E900" s="50" t="s">
        <v>410</v>
      </c>
      <c r="F900" s="51">
        <v>44123</v>
      </c>
      <c r="G900" s="50" t="s">
        <v>278</v>
      </c>
      <c r="H900" s="52">
        <v>100</v>
      </c>
      <c r="I900" s="50" t="s">
        <v>675</v>
      </c>
      <c r="J900" s="50" t="s">
        <v>409</v>
      </c>
      <c r="K900" s="50" t="s">
        <v>410</v>
      </c>
      <c r="L900" s="50" t="s">
        <v>455</v>
      </c>
      <c r="M900" s="52">
        <v>170495</v>
      </c>
      <c r="N900" s="50" t="s">
        <v>456</v>
      </c>
      <c r="O900" s="50" t="s">
        <v>59</v>
      </c>
      <c r="P900" s="55">
        <v>-932.63</v>
      </c>
      <c r="Q900" s="52">
        <v>10</v>
      </c>
      <c r="R900" s="50" t="s">
        <v>1863</v>
      </c>
      <c r="S900" s="52">
        <v>2020</v>
      </c>
      <c r="T900" s="50" t="s">
        <v>1864</v>
      </c>
      <c r="U900" s="50" t="s">
        <v>263</v>
      </c>
      <c r="V900" s="50" t="s">
        <v>337</v>
      </c>
      <c r="W900" s="50" t="s">
        <v>457</v>
      </c>
      <c r="X900" s="52">
        <v>1</v>
      </c>
      <c r="Y900" s="52">
        <v>140850</v>
      </c>
      <c r="Z900" s="50" t="s">
        <v>266</v>
      </c>
      <c r="AA900" s="52">
        <v>1</v>
      </c>
      <c r="AB900" s="52">
        <v>0</v>
      </c>
      <c r="AC900" s="51">
        <v>44123</v>
      </c>
      <c r="AD900" s="51">
        <v>44134</v>
      </c>
      <c r="AE900" s="50" t="s">
        <v>670</v>
      </c>
    </row>
    <row r="901" spans="1:31" ht="17.25" customHeight="1">
      <c r="A901" s="57" t="str">
        <f t="shared" si="29"/>
        <v>IRRF FORNECEDOR - PESSOA JURÍDICA</v>
      </c>
      <c r="B901" s="69" t="str">
        <f>VLOOKUP(A901,'De Para'!$C$3:$D$195,2,0)</f>
        <v>IMPOSTOS</v>
      </c>
      <c r="C901" s="83">
        <f t="shared" si="28"/>
        <v>10</v>
      </c>
      <c r="D901" s="50" t="s">
        <v>258</v>
      </c>
      <c r="E901" s="50" t="s">
        <v>410</v>
      </c>
      <c r="F901" s="51">
        <v>44123</v>
      </c>
      <c r="G901" s="50" t="s">
        <v>278</v>
      </c>
      <c r="H901" s="52">
        <v>100</v>
      </c>
      <c r="I901" s="50" t="s">
        <v>675</v>
      </c>
      <c r="J901" s="50" t="s">
        <v>409</v>
      </c>
      <c r="K901" s="50" t="s">
        <v>410</v>
      </c>
      <c r="L901" s="50" t="s">
        <v>455</v>
      </c>
      <c r="M901" s="52">
        <v>170496</v>
      </c>
      <c r="N901" s="50" t="s">
        <v>456</v>
      </c>
      <c r="O901" s="50" t="s">
        <v>59</v>
      </c>
      <c r="P901" s="55">
        <v>-1560.15</v>
      </c>
      <c r="Q901" s="52">
        <v>10</v>
      </c>
      <c r="R901" s="50" t="s">
        <v>1865</v>
      </c>
      <c r="S901" s="52">
        <v>2020</v>
      </c>
      <c r="T901" s="50" t="s">
        <v>1866</v>
      </c>
      <c r="U901" s="50" t="s">
        <v>263</v>
      </c>
      <c r="V901" s="50" t="s">
        <v>337</v>
      </c>
      <c r="W901" s="50" t="s">
        <v>457</v>
      </c>
      <c r="X901" s="52">
        <v>1</v>
      </c>
      <c r="Y901" s="52">
        <v>140851</v>
      </c>
      <c r="Z901" s="50" t="s">
        <v>266</v>
      </c>
      <c r="AA901" s="52">
        <v>1</v>
      </c>
      <c r="AB901" s="52">
        <v>0</v>
      </c>
      <c r="AC901" s="51">
        <v>44123</v>
      </c>
      <c r="AD901" s="51">
        <v>44134</v>
      </c>
      <c r="AE901" s="50" t="s">
        <v>670</v>
      </c>
    </row>
    <row r="902" spans="1:31" ht="17.25" customHeight="1">
      <c r="A902" s="57" t="str">
        <f t="shared" si="29"/>
        <v>IRRF FORNECEDOR - PESSOA JURÍDICA</v>
      </c>
      <c r="B902" s="69" t="str">
        <f>VLOOKUP(A902,'De Para'!$C$3:$D$195,2,0)</f>
        <v>IMPOSTOS</v>
      </c>
      <c r="C902" s="83">
        <f t="shared" si="28"/>
        <v>10</v>
      </c>
      <c r="D902" s="50" t="s">
        <v>258</v>
      </c>
      <c r="E902" s="50" t="s">
        <v>410</v>
      </c>
      <c r="F902" s="51">
        <v>44123</v>
      </c>
      <c r="G902" s="50" t="s">
        <v>278</v>
      </c>
      <c r="H902" s="52">
        <v>100</v>
      </c>
      <c r="I902" s="50" t="s">
        <v>675</v>
      </c>
      <c r="J902" s="50" t="s">
        <v>409</v>
      </c>
      <c r="K902" s="50" t="s">
        <v>410</v>
      </c>
      <c r="L902" s="50" t="s">
        <v>455</v>
      </c>
      <c r="M902" s="52">
        <v>170497</v>
      </c>
      <c r="N902" s="50" t="s">
        <v>456</v>
      </c>
      <c r="O902" s="50" t="s">
        <v>59</v>
      </c>
      <c r="P902" s="55">
        <v>-5561.85</v>
      </c>
      <c r="Q902" s="52">
        <v>10</v>
      </c>
      <c r="R902" s="50" t="s">
        <v>1867</v>
      </c>
      <c r="S902" s="52">
        <v>2020</v>
      </c>
      <c r="T902" s="50" t="s">
        <v>1868</v>
      </c>
      <c r="U902" s="50" t="s">
        <v>263</v>
      </c>
      <c r="V902" s="50" t="s">
        <v>337</v>
      </c>
      <c r="W902" s="50" t="s">
        <v>457</v>
      </c>
      <c r="X902" s="52">
        <v>1</v>
      </c>
      <c r="Y902" s="52">
        <v>140852</v>
      </c>
      <c r="Z902" s="50" t="s">
        <v>266</v>
      </c>
      <c r="AA902" s="52">
        <v>1</v>
      </c>
      <c r="AB902" s="52">
        <v>0</v>
      </c>
      <c r="AC902" s="51">
        <v>44123</v>
      </c>
      <c r="AD902" s="51">
        <v>44134</v>
      </c>
      <c r="AE902" s="50" t="s">
        <v>670</v>
      </c>
    </row>
    <row r="903" spans="1:31" ht="17.25" customHeight="1">
      <c r="A903" s="57" t="str">
        <f t="shared" si="29"/>
        <v>PCC</v>
      </c>
      <c r="B903" s="69" t="str">
        <f>VLOOKUP(A903,'De Para'!$C$3:$D$195,2,0)</f>
        <v>IMPOSTOS</v>
      </c>
      <c r="C903" s="83">
        <f t="shared" si="28"/>
        <v>10</v>
      </c>
      <c r="D903" s="50" t="s">
        <v>258</v>
      </c>
      <c r="E903" s="50" t="s">
        <v>410</v>
      </c>
      <c r="F903" s="51">
        <v>44123</v>
      </c>
      <c r="G903" s="50" t="s">
        <v>278</v>
      </c>
      <c r="H903" s="52">
        <v>100</v>
      </c>
      <c r="I903" s="50" t="s">
        <v>675</v>
      </c>
      <c r="J903" s="50" t="s">
        <v>409</v>
      </c>
      <c r="K903" s="50" t="s">
        <v>410</v>
      </c>
      <c r="L903" s="50" t="s">
        <v>335</v>
      </c>
      <c r="M903" s="52">
        <v>170498</v>
      </c>
      <c r="N903" s="50" t="s">
        <v>336</v>
      </c>
      <c r="O903" s="50" t="s">
        <v>59</v>
      </c>
      <c r="P903" s="55">
        <v>-20602.07</v>
      </c>
      <c r="Q903" s="52">
        <v>10</v>
      </c>
      <c r="R903" s="50" t="s">
        <v>1869</v>
      </c>
      <c r="S903" s="52">
        <v>2020</v>
      </c>
      <c r="T903" s="50" t="s">
        <v>1870</v>
      </c>
      <c r="U903" s="50" t="s">
        <v>263</v>
      </c>
      <c r="V903" s="50" t="s">
        <v>337</v>
      </c>
      <c r="W903" s="50" t="s">
        <v>338</v>
      </c>
      <c r="X903" s="52">
        <v>1</v>
      </c>
      <c r="Y903" s="52">
        <v>141118</v>
      </c>
      <c r="Z903" s="50" t="s">
        <v>266</v>
      </c>
      <c r="AA903" s="52">
        <v>1</v>
      </c>
      <c r="AB903" s="52">
        <v>0</v>
      </c>
      <c r="AC903" s="51">
        <v>44123</v>
      </c>
      <c r="AD903" s="51">
        <v>44134</v>
      </c>
      <c r="AE903" s="50" t="s">
        <v>670</v>
      </c>
    </row>
    <row r="904" spans="1:31" ht="17.25" customHeight="1">
      <c r="A904" s="57" t="str">
        <f t="shared" si="29"/>
        <v>SERVIÇO MANUTENÇÃO MÁQ E EQUI</v>
      </c>
      <c r="B904" s="69" t="str">
        <f>VLOOKUP(A904,'De Para'!$C$3:$D$195,2,0)</f>
        <v>FORNECEDORES</v>
      </c>
      <c r="C904" s="83">
        <f t="shared" si="28"/>
        <v>10</v>
      </c>
      <c r="D904" s="50" t="s">
        <v>258</v>
      </c>
      <c r="E904" s="50" t="s">
        <v>410</v>
      </c>
      <c r="F904" s="51">
        <v>44123</v>
      </c>
      <c r="G904" s="50" t="s">
        <v>278</v>
      </c>
      <c r="H904" s="52">
        <v>100</v>
      </c>
      <c r="I904" s="50" t="s">
        <v>675</v>
      </c>
      <c r="J904" s="50" t="s">
        <v>409</v>
      </c>
      <c r="K904" s="50" t="s">
        <v>410</v>
      </c>
      <c r="L904" s="50" t="s">
        <v>486</v>
      </c>
      <c r="M904" s="52">
        <v>170499</v>
      </c>
      <c r="N904" s="50" t="s">
        <v>487</v>
      </c>
      <c r="O904" s="50" t="s">
        <v>1373</v>
      </c>
      <c r="P904" s="55">
        <v>-35518</v>
      </c>
      <c r="Q904" s="52">
        <v>10</v>
      </c>
      <c r="R904" s="50" t="s">
        <v>435</v>
      </c>
      <c r="S904" s="52">
        <v>2020</v>
      </c>
      <c r="T904" s="50" t="s">
        <v>1871</v>
      </c>
      <c r="U904" s="50" t="s">
        <v>263</v>
      </c>
      <c r="V904" s="50" t="s">
        <v>288</v>
      </c>
      <c r="W904" s="50" t="s">
        <v>289</v>
      </c>
      <c r="X904" s="52">
        <v>1</v>
      </c>
      <c r="Y904" s="52">
        <v>141130</v>
      </c>
      <c r="Z904" s="50" t="s">
        <v>266</v>
      </c>
      <c r="AA904" s="52">
        <v>1</v>
      </c>
      <c r="AB904" s="52">
        <v>0</v>
      </c>
      <c r="AC904" s="51">
        <v>44123</v>
      </c>
      <c r="AD904" s="51">
        <v>44134</v>
      </c>
      <c r="AE904" s="50" t="s">
        <v>670</v>
      </c>
    </row>
    <row r="905" spans="1:31" ht="17.25" customHeight="1">
      <c r="A905" s="57" t="str">
        <f t="shared" si="29"/>
        <v>SERVIÇO DE MANUTENÇÃO PATRIMONIAL</v>
      </c>
      <c r="B905" s="69" t="str">
        <f>VLOOKUP(A905,'De Para'!$C$3:$D$195,2,0)</f>
        <v>FORNECEDORES</v>
      </c>
      <c r="C905" s="83">
        <f t="shared" si="28"/>
        <v>10</v>
      </c>
      <c r="D905" s="50" t="s">
        <v>258</v>
      </c>
      <c r="E905" s="50" t="s">
        <v>410</v>
      </c>
      <c r="F905" s="51">
        <v>44123</v>
      </c>
      <c r="G905" s="50" t="s">
        <v>278</v>
      </c>
      <c r="H905" s="52">
        <v>100</v>
      </c>
      <c r="I905" s="50" t="s">
        <v>675</v>
      </c>
      <c r="J905" s="50" t="s">
        <v>409</v>
      </c>
      <c r="K905" s="50" t="s">
        <v>410</v>
      </c>
      <c r="L905" s="50" t="s">
        <v>333</v>
      </c>
      <c r="M905" s="52">
        <v>170500</v>
      </c>
      <c r="N905" s="50" t="s">
        <v>334</v>
      </c>
      <c r="O905" s="50" t="s">
        <v>704</v>
      </c>
      <c r="P905" s="55">
        <v>-2900</v>
      </c>
      <c r="Q905" s="52">
        <v>10</v>
      </c>
      <c r="R905" s="50" t="s">
        <v>511</v>
      </c>
      <c r="S905" s="52">
        <v>2020</v>
      </c>
      <c r="T905" s="50" t="s">
        <v>1872</v>
      </c>
      <c r="U905" s="50" t="s">
        <v>263</v>
      </c>
      <c r="V905" s="50" t="s">
        <v>288</v>
      </c>
      <c r="W905" s="50" t="s">
        <v>289</v>
      </c>
      <c r="X905" s="52">
        <v>1</v>
      </c>
      <c r="Y905" s="52">
        <v>141135</v>
      </c>
      <c r="Z905" s="50" t="s">
        <v>266</v>
      </c>
      <c r="AA905" s="52">
        <v>1</v>
      </c>
      <c r="AB905" s="52">
        <v>0</v>
      </c>
      <c r="AC905" s="51">
        <v>44123</v>
      </c>
      <c r="AD905" s="51">
        <v>44134</v>
      </c>
      <c r="AE905" s="50" t="s">
        <v>670</v>
      </c>
    </row>
    <row r="906" spans="1:31" ht="17.25" customHeight="1">
      <c r="A906" s="57" t="str">
        <f t="shared" si="29"/>
        <v>SERVIÇO DE AUDITORIA/CONSULTORIA</v>
      </c>
      <c r="B906" s="69" t="str">
        <f>VLOOKUP(A906,'De Para'!$C$3:$D$195,2,0)</f>
        <v>FORNECEDORES</v>
      </c>
      <c r="C906" s="83">
        <f t="shared" si="28"/>
        <v>10</v>
      </c>
      <c r="D906" s="50" t="s">
        <v>258</v>
      </c>
      <c r="E906" s="50" t="s">
        <v>410</v>
      </c>
      <c r="F906" s="51">
        <v>44123</v>
      </c>
      <c r="G906" s="50" t="s">
        <v>278</v>
      </c>
      <c r="H906" s="52">
        <v>100</v>
      </c>
      <c r="I906" s="50" t="s">
        <v>675</v>
      </c>
      <c r="J906" s="50" t="s">
        <v>409</v>
      </c>
      <c r="K906" s="50" t="s">
        <v>410</v>
      </c>
      <c r="L906" s="50" t="s">
        <v>436</v>
      </c>
      <c r="M906" s="52">
        <v>170501</v>
      </c>
      <c r="N906" s="50" t="s">
        <v>437</v>
      </c>
      <c r="O906" s="50" t="s">
        <v>1104</v>
      </c>
      <c r="P906" s="55">
        <v>-22000</v>
      </c>
      <c r="Q906" s="52">
        <v>10</v>
      </c>
      <c r="R906" s="50" t="s">
        <v>546</v>
      </c>
      <c r="S906" s="52">
        <v>2020</v>
      </c>
      <c r="T906" s="50" t="s">
        <v>1873</v>
      </c>
      <c r="U906" s="50" t="s">
        <v>263</v>
      </c>
      <c r="V906" s="50" t="s">
        <v>288</v>
      </c>
      <c r="W906" s="50" t="s">
        <v>325</v>
      </c>
      <c r="X906" s="52">
        <v>1</v>
      </c>
      <c r="Y906" s="52">
        <v>141325</v>
      </c>
      <c r="Z906" s="50" t="s">
        <v>266</v>
      </c>
      <c r="AA906" s="52">
        <v>1</v>
      </c>
      <c r="AB906" s="52">
        <v>0</v>
      </c>
      <c r="AC906" s="51">
        <v>44123</v>
      </c>
      <c r="AD906" s="51">
        <v>44134</v>
      </c>
      <c r="AE906" s="50" t="s">
        <v>670</v>
      </c>
    </row>
    <row r="907" spans="1:31" ht="17.25" customHeight="1">
      <c r="A907" s="57" t="str">
        <f t="shared" si="29"/>
        <v>ALUGUEL DE MÁQUINAS E EQUIPAMENTOS</v>
      </c>
      <c r="B907" s="69" t="str">
        <f>VLOOKUP(A907,'De Para'!$C$3:$D$195,2,0)</f>
        <v>FORNECEDORES</v>
      </c>
      <c r="C907" s="83">
        <f t="shared" si="28"/>
        <v>10</v>
      </c>
      <c r="D907" s="50" t="s">
        <v>258</v>
      </c>
      <c r="E907" s="50" t="s">
        <v>410</v>
      </c>
      <c r="F907" s="51">
        <v>44123</v>
      </c>
      <c r="G907" s="50" t="s">
        <v>278</v>
      </c>
      <c r="H907" s="52">
        <v>100</v>
      </c>
      <c r="I907" s="50" t="s">
        <v>675</v>
      </c>
      <c r="J907" s="50" t="s">
        <v>409</v>
      </c>
      <c r="K907" s="50" t="s">
        <v>410</v>
      </c>
      <c r="L907" s="50" t="s">
        <v>439</v>
      </c>
      <c r="M907" s="52">
        <v>170502</v>
      </c>
      <c r="N907" s="50" t="s">
        <v>440</v>
      </c>
      <c r="O907" s="50" t="s">
        <v>1395</v>
      </c>
      <c r="P907" s="55">
        <v>-3550</v>
      </c>
      <c r="Q907" s="52">
        <v>10</v>
      </c>
      <c r="R907" s="50" t="s">
        <v>1874</v>
      </c>
      <c r="S907" s="52">
        <v>2020</v>
      </c>
      <c r="T907" s="50" t="s">
        <v>1875</v>
      </c>
      <c r="U907" s="50" t="s">
        <v>263</v>
      </c>
      <c r="V907" s="50" t="s">
        <v>329</v>
      </c>
      <c r="W907" s="50" t="s">
        <v>330</v>
      </c>
      <c r="X907" s="52">
        <v>1</v>
      </c>
      <c r="Y907" s="52">
        <v>141328</v>
      </c>
      <c r="Z907" s="50" t="s">
        <v>266</v>
      </c>
      <c r="AA907" s="52">
        <v>1</v>
      </c>
      <c r="AB907" s="52">
        <v>0</v>
      </c>
      <c r="AC907" s="51">
        <v>44123</v>
      </c>
      <c r="AD907" s="51">
        <v>44134</v>
      </c>
      <c r="AE907" s="50" t="s">
        <v>670</v>
      </c>
    </row>
    <row r="908" spans="1:31" ht="17.25" customHeight="1">
      <c r="A908" s="57" t="str">
        <f t="shared" si="29"/>
        <v>ALUGUEL DE MÁQUINAS E EQUIPAMENTOS</v>
      </c>
      <c r="B908" s="69" t="str">
        <f>VLOOKUP(A908,'De Para'!$C$3:$D$195,2,0)</f>
        <v>FORNECEDORES</v>
      </c>
      <c r="C908" s="83">
        <f t="shared" si="28"/>
        <v>10</v>
      </c>
      <c r="D908" s="50" t="s">
        <v>258</v>
      </c>
      <c r="E908" s="50" t="s">
        <v>410</v>
      </c>
      <c r="F908" s="51">
        <v>44123</v>
      </c>
      <c r="G908" s="50" t="s">
        <v>278</v>
      </c>
      <c r="H908" s="52">
        <v>100</v>
      </c>
      <c r="I908" s="50" t="s">
        <v>675</v>
      </c>
      <c r="J908" s="50" t="s">
        <v>409</v>
      </c>
      <c r="K908" s="50" t="s">
        <v>410</v>
      </c>
      <c r="L908" s="50" t="s">
        <v>439</v>
      </c>
      <c r="M908" s="52">
        <v>170503</v>
      </c>
      <c r="N908" s="50" t="s">
        <v>440</v>
      </c>
      <c r="O908" s="50" t="s">
        <v>1021</v>
      </c>
      <c r="P908" s="55">
        <v>-6500</v>
      </c>
      <c r="Q908" s="52">
        <v>10</v>
      </c>
      <c r="R908" s="50" t="s">
        <v>1876</v>
      </c>
      <c r="S908" s="52">
        <v>2020</v>
      </c>
      <c r="T908" s="50" t="s">
        <v>1877</v>
      </c>
      <c r="U908" s="50" t="s">
        <v>263</v>
      </c>
      <c r="V908" s="50" t="s">
        <v>329</v>
      </c>
      <c r="W908" s="50" t="s">
        <v>330</v>
      </c>
      <c r="X908" s="52">
        <v>1</v>
      </c>
      <c r="Y908" s="52">
        <v>141330</v>
      </c>
      <c r="Z908" s="50" t="s">
        <v>266</v>
      </c>
      <c r="AA908" s="52">
        <v>1</v>
      </c>
      <c r="AB908" s="52">
        <v>0</v>
      </c>
      <c r="AC908" s="51">
        <v>44123</v>
      </c>
      <c r="AD908" s="51">
        <v>44134</v>
      </c>
      <c r="AE908" s="50" t="s">
        <v>670</v>
      </c>
    </row>
    <row r="909" spans="1:31" ht="17.25" customHeight="1">
      <c r="A909" s="57" t="str">
        <f t="shared" si="29"/>
        <v>SERVIÇOS MÉDICOS</v>
      </c>
      <c r="B909" s="69" t="str">
        <f>VLOOKUP(A909,'De Para'!$C$3:$D$195,2,0)</f>
        <v>FORNECEDORES</v>
      </c>
      <c r="C909" s="83">
        <f t="shared" si="28"/>
        <v>10</v>
      </c>
      <c r="D909" s="50" t="s">
        <v>258</v>
      </c>
      <c r="E909" s="50" t="s">
        <v>410</v>
      </c>
      <c r="F909" s="51">
        <v>44123</v>
      </c>
      <c r="G909" s="50" t="s">
        <v>278</v>
      </c>
      <c r="H909" s="52">
        <v>100</v>
      </c>
      <c r="I909" s="50" t="s">
        <v>675</v>
      </c>
      <c r="J909" s="50" t="s">
        <v>409</v>
      </c>
      <c r="K909" s="50" t="s">
        <v>410</v>
      </c>
      <c r="L909" s="50" t="s">
        <v>293</v>
      </c>
      <c r="M909" s="52">
        <v>170504</v>
      </c>
      <c r="N909" s="50" t="s">
        <v>294</v>
      </c>
      <c r="O909" s="50" t="s">
        <v>1439</v>
      </c>
      <c r="P909" s="55">
        <v>-13440</v>
      </c>
      <c r="Q909" s="52">
        <v>10</v>
      </c>
      <c r="R909" s="50" t="s">
        <v>1878</v>
      </c>
      <c r="S909" s="52">
        <v>2020</v>
      </c>
      <c r="T909" s="50" t="s">
        <v>1879</v>
      </c>
      <c r="U909" s="50" t="s">
        <v>263</v>
      </c>
      <c r="V909" s="50" t="s">
        <v>288</v>
      </c>
      <c r="W909" s="50" t="s">
        <v>295</v>
      </c>
      <c r="X909" s="52">
        <v>1</v>
      </c>
      <c r="Y909" s="52">
        <v>141332</v>
      </c>
      <c r="Z909" s="50" t="s">
        <v>266</v>
      </c>
      <c r="AA909" s="52">
        <v>1</v>
      </c>
      <c r="AB909" s="52">
        <v>0</v>
      </c>
      <c r="AC909" s="51">
        <v>44123</v>
      </c>
      <c r="AD909" s="51">
        <v>44134</v>
      </c>
      <c r="AE909" s="50" t="s">
        <v>670</v>
      </c>
    </row>
    <row r="910" spans="1:31" ht="17.25" customHeight="1">
      <c r="A910" s="57" t="str">
        <f t="shared" si="29"/>
        <v>TELEFONE</v>
      </c>
      <c r="B910" s="69" t="str">
        <f>VLOOKUP(A910,'De Para'!$C$3:$D$195,2,0)</f>
        <v>FORNECEDORES</v>
      </c>
      <c r="C910" s="83">
        <f t="shared" si="28"/>
        <v>10</v>
      </c>
      <c r="D910" s="50" t="s">
        <v>258</v>
      </c>
      <c r="E910" s="50" t="s">
        <v>410</v>
      </c>
      <c r="F910" s="51">
        <v>44123</v>
      </c>
      <c r="G910" s="50" t="s">
        <v>278</v>
      </c>
      <c r="H910" s="52">
        <v>100</v>
      </c>
      <c r="I910" s="50" t="s">
        <v>675</v>
      </c>
      <c r="J910" s="50" t="s">
        <v>409</v>
      </c>
      <c r="K910" s="50" t="s">
        <v>410</v>
      </c>
      <c r="L910" s="50" t="s">
        <v>1098</v>
      </c>
      <c r="M910" s="52">
        <v>170505</v>
      </c>
      <c r="N910" s="50" t="s">
        <v>1099</v>
      </c>
      <c r="O910" s="50" t="s">
        <v>589</v>
      </c>
      <c r="P910" s="55">
        <v>-889</v>
      </c>
      <c r="Q910" s="52">
        <v>10</v>
      </c>
      <c r="R910" s="50" t="s">
        <v>1880</v>
      </c>
      <c r="S910" s="52">
        <v>2020</v>
      </c>
      <c r="T910" s="50" t="s">
        <v>1881</v>
      </c>
      <c r="U910" s="50" t="s">
        <v>263</v>
      </c>
      <c r="V910" s="50" t="s">
        <v>355</v>
      </c>
      <c r="W910" s="50" t="s">
        <v>356</v>
      </c>
      <c r="X910" s="52">
        <v>1</v>
      </c>
      <c r="Y910" s="52">
        <v>142426</v>
      </c>
      <c r="Z910" s="50" t="s">
        <v>266</v>
      </c>
      <c r="AA910" s="52">
        <v>1</v>
      </c>
      <c r="AB910" s="52">
        <v>0</v>
      </c>
      <c r="AC910" s="51">
        <v>44123</v>
      </c>
      <c r="AD910" s="51">
        <v>44134</v>
      </c>
      <c r="AE910" s="50" t="s">
        <v>670</v>
      </c>
    </row>
    <row r="911" spans="1:31" ht="17.25" customHeight="1">
      <c r="A911" s="57" t="str">
        <f t="shared" si="29"/>
        <v>TELEFONE</v>
      </c>
      <c r="B911" s="69" t="str">
        <f>VLOOKUP(A911,'De Para'!$C$3:$D$195,2,0)</f>
        <v>FORNECEDORES</v>
      </c>
      <c r="C911" s="83">
        <f t="shared" si="28"/>
        <v>10</v>
      </c>
      <c r="D911" s="50" t="s">
        <v>258</v>
      </c>
      <c r="E911" s="50" t="s">
        <v>410</v>
      </c>
      <c r="F911" s="51">
        <v>44123</v>
      </c>
      <c r="G911" s="50" t="s">
        <v>278</v>
      </c>
      <c r="H911" s="52">
        <v>100</v>
      </c>
      <c r="I911" s="50" t="s">
        <v>675</v>
      </c>
      <c r="J911" s="50" t="s">
        <v>409</v>
      </c>
      <c r="K911" s="50" t="s">
        <v>410</v>
      </c>
      <c r="L911" s="50" t="s">
        <v>1098</v>
      </c>
      <c r="M911" s="52">
        <v>170506</v>
      </c>
      <c r="N911" s="50" t="s">
        <v>1099</v>
      </c>
      <c r="O911" s="50" t="s">
        <v>583</v>
      </c>
      <c r="P911" s="55">
        <v>-504.83</v>
      </c>
      <c r="Q911" s="52">
        <v>10</v>
      </c>
      <c r="R911" s="50" t="s">
        <v>1882</v>
      </c>
      <c r="S911" s="52">
        <v>2020</v>
      </c>
      <c r="T911" s="50" t="s">
        <v>1883</v>
      </c>
      <c r="U911" s="50" t="s">
        <v>263</v>
      </c>
      <c r="V911" s="50" t="s">
        <v>355</v>
      </c>
      <c r="W911" s="50" t="s">
        <v>356</v>
      </c>
      <c r="X911" s="52">
        <v>1</v>
      </c>
      <c r="Y911" s="52">
        <v>142442</v>
      </c>
      <c r="Z911" s="50" t="s">
        <v>266</v>
      </c>
      <c r="AA911" s="52">
        <v>1</v>
      </c>
      <c r="AB911" s="52">
        <v>0</v>
      </c>
      <c r="AC911" s="51">
        <v>44123</v>
      </c>
      <c r="AD911" s="51">
        <v>44134</v>
      </c>
      <c r="AE911" s="50" t="s">
        <v>670</v>
      </c>
    </row>
    <row r="912" spans="1:31" ht="17.25" customHeight="1">
      <c r="A912" s="57" t="str">
        <f t="shared" si="29"/>
        <v>TAXAS E EMOLUMENTOS</v>
      </c>
      <c r="B912" s="69" t="str">
        <f>VLOOKUP(A912,'De Para'!$C$3:$D$195,2,0)</f>
        <v>OUTRAS DESPESAS</v>
      </c>
      <c r="C912" s="83">
        <f t="shared" si="28"/>
        <v>10</v>
      </c>
      <c r="D912" s="50" t="s">
        <v>258</v>
      </c>
      <c r="E912" s="50" t="s">
        <v>410</v>
      </c>
      <c r="F912" s="51">
        <v>44123</v>
      </c>
      <c r="G912" s="50" t="s">
        <v>278</v>
      </c>
      <c r="H912" s="52">
        <v>100</v>
      </c>
      <c r="I912" s="50" t="s">
        <v>675</v>
      </c>
      <c r="J912" s="50" t="s">
        <v>409</v>
      </c>
      <c r="K912" s="50" t="s">
        <v>410</v>
      </c>
      <c r="L912" s="50" t="s">
        <v>568</v>
      </c>
      <c r="M912" s="52">
        <v>170507</v>
      </c>
      <c r="N912" s="50" t="s">
        <v>569</v>
      </c>
      <c r="O912" s="50" t="s">
        <v>1884</v>
      </c>
      <c r="P912" s="55">
        <v>-399.66</v>
      </c>
      <c r="Q912" s="52">
        <v>10</v>
      </c>
      <c r="R912" s="50" t="s">
        <v>1885</v>
      </c>
      <c r="S912" s="52">
        <v>2020</v>
      </c>
      <c r="T912" s="50" t="s">
        <v>1886</v>
      </c>
      <c r="U912" s="50" t="s">
        <v>263</v>
      </c>
      <c r="V912" s="50" t="s">
        <v>355</v>
      </c>
      <c r="W912" s="50" t="s">
        <v>408</v>
      </c>
      <c r="X912" s="52">
        <v>1</v>
      </c>
      <c r="Y912" s="52">
        <v>142528</v>
      </c>
      <c r="Z912" s="50" t="s">
        <v>266</v>
      </c>
      <c r="AA912" s="52">
        <v>1</v>
      </c>
      <c r="AB912" s="52">
        <v>0</v>
      </c>
      <c r="AC912" s="51">
        <v>44123</v>
      </c>
      <c r="AD912" s="51">
        <v>44134</v>
      </c>
      <c r="AE912" s="50" t="s">
        <v>670</v>
      </c>
    </row>
    <row r="913" spans="1:31" ht="17.25" customHeight="1">
      <c r="A913" s="57" t="str">
        <f t="shared" si="29"/>
        <v>SERVIÇO DE MANUTENÇÃO DE SOFTWARE/HARDWARE</v>
      </c>
      <c r="B913" s="69" t="str">
        <f>VLOOKUP(A913,'De Para'!$C$3:$D$195,2,0)</f>
        <v>FORNECEDORES</v>
      </c>
      <c r="C913" s="83">
        <f t="shared" si="28"/>
        <v>10</v>
      </c>
      <c r="D913" s="50" t="s">
        <v>258</v>
      </c>
      <c r="E913" s="50" t="s">
        <v>410</v>
      </c>
      <c r="F913" s="51">
        <v>44123</v>
      </c>
      <c r="G913" s="50" t="s">
        <v>278</v>
      </c>
      <c r="H913" s="52">
        <v>100</v>
      </c>
      <c r="I913" s="50" t="s">
        <v>675</v>
      </c>
      <c r="J913" s="50" t="s">
        <v>409</v>
      </c>
      <c r="K913" s="50" t="s">
        <v>410</v>
      </c>
      <c r="L913" s="50" t="s">
        <v>285</v>
      </c>
      <c r="M913" s="52">
        <v>170508</v>
      </c>
      <c r="N913" s="50" t="s">
        <v>286</v>
      </c>
      <c r="O913" s="50" t="s">
        <v>287</v>
      </c>
      <c r="P913" s="55">
        <v>-20928.55</v>
      </c>
      <c r="Q913" s="52">
        <v>10</v>
      </c>
      <c r="R913" s="50" t="s">
        <v>1887</v>
      </c>
      <c r="S913" s="52">
        <v>2020</v>
      </c>
      <c r="T913" s="50" t="s">
        <v>1888</v>
      </c>
      <c r="U913" s="50" t="s">
        <v>263</v>
      </c>
      <c r="V913" s="50" t="s">
        <v>288</v>
      </c>
      <c r="W913" s="50" t="s">
        <v>289</v>
      </c>
      <c r="X913" s="52">
        <v>1</v>
      </c>
      <c r="Y913" s="52">
        <v>141312</v>
      </c>
      <c r="Z913" s="50" t="s">
        <v>266</v>
      </c>
      <c r="AA913" s="52">
        <v>1</v>
      </c>
      <c r="AB913" s="52">
        <v>0</v>
      </c>
      <c r="AC913" s="51">
        <v>44123</v>
      </c>
      <c r="AD913" s="51">
        <v>44134</v>
      </c>
      <c r="AE913" s="50" t="s">
        <v>670</v>
      </c>
    </row>
    <row r="914" spans="1:31" ht="17.25" customHeight="1">
      <c r="A914" s="57" t="str">
        <f t="shared" si="29"/>
        <v>SERVIÇO DE TRANSPORTE</v>
      </c>
      <c r="B914" s="69" t="str">
        <f>VLOOKUP(A914,'De Para'!$C$3:$D$195,2,0)</f>
        <v>FORNECEDORES</v>
      </c>
      <c r="C914" s="83">
        <f t="shared" si="28"/>
        <v>10</v>
      </c>
      <c r="D914" s="50" t="s">
        <v>258</v>
      </c>
      <c r="E914" s="50" t="s">
        <v>410</v>
      </c>
      <c r="F914" s="51">
        <v>44123</v>
      </c>
      <c r="G914" s="50" t="s">
        <v>278</v>
      </c>
      <c r="H914" s="52">
        <v>100</v>
      </c>
      <c r="I914" s="50" t="s">
        <v>675</v>
      </c>
      <c r="J914" s="50" t="s">
        <v>409</v>
      </c>
      <c r="K914" s="50" t="s">
        <v>410</v>
      </c>
      <c r="L914" s="50" t="s">
        <v>445</v>
      </c>
      <c r="M914" s="52">
        <v>170509</v>
      </c>
      <c r="N914" s="50" t="s">
        <v>446</v>
      </c>
      <c r="O914" s="50" t="s">
        <v>447</v>
      </c>
      <c r="P914" s="55">
        <v>-6104</v>
      </c>
      <c r="Q914" s="52">
        <v>10</v>
      </c>
      <c r="R914" s="50" t="s">
        <v>1889</v>
      </c>
      <c r="S914" s="52">
        <v>2020</v>
      </c>
      <c r="T914" s="50" t="s">
        <v>1890</v>
      </c>
      <c r="U914" s="50" t="s">
        <v>263</v>
      </c>
      <c r="V914" s="50" t="s">
        <v>288</v>
      </c>
      <c r="W914" s="50" t="s">
        <v>289</v>
      </c>
      <c r="X914" s="52">
        <v>1</v>
      </c>
      <c r="Y914" s="52">
        <v>141333</v>
      </c>
      <c r="Z914" s="50" t="s">
        <v>266</v>
      </c>
      <c r="AA914" s="52">
        <v>1</v>
      </c>
      <c r="AB914" s="52">
        <v>0</v>
      </c>
      <c r="AC914" s="51">
        <v>44123</v>
      </c>
      <c r="AD914" s="51">
        <v>44134</v>
      </c>
      <c r="AE914" s="50" t="s">
        <v>670</v>
      </c>
    </row>
    <row r="915" spans="1:31" ht="17.25" customHeight="1">
      <c r="A915" s="57" t="str">
        <f t="shared" si="29"/>
        <v>EXAMES ADMISSIONAIS / DEMISSIONAIS / PERIÓDICO</v>
      </c>
      <c r="B915" s="69" t="str">
        <f>VLOOKUP(A915,'De Para'!$C$3:$D$195,2,0)</f>
        <v>FORNECEDORES</v>
      </c>
      <c r="C915" s="83">
        <f t="shared" si="28"/>
        <v>10</v>
      </c>
      <c r="D915" s="50" t="s">
        <v>258</v>
      </c>
      <c r="E915" s="50" t="s">
        <v>410</v>
      </c>
      <c r="F915" s="51">
        <v>44123</v>
      </c>
      <c r="G915" s="50" t="s">
        <v>278</v>
      </c>
      <c r="H915" s="52">
        <v>100</v>
      </c>
      <c r="I915" s="50" t="s">
        <v>675</v>
      </c>
      <c r="J915" s="50" t="s">
        <v>409</v>
      </c>
      <c r="K915" s="50" t="s">
        <v>410</v>
      </c>
      <c r="L915" s="50" t="s">
        <v>1465</v>
      </c>
      <c r="M915" s="52">
        <v>170510</v>
      </c>
      <c r="N915" s="50" t="s">
        <v>1466</v>
      </c>
      <c r="O915" s="50" t="s">
        <v>1467</v>
      </c>
      <c r="P915" s="55">
        <v>-4164.29</v>
      </c>
      <c r="Q915" s="52">
        <v>10</v>
      </c>
      <c r="R915" s="50" t="s">
        <v>1891</v>
      </c>
      <c r="S915" s="52">
        <v>2020</v>
      </c>
      <c r="T915" s="50" t="s">
        <v>1892</v>
      </c>
      <c r="U915" s="50" t="s">
        <v>263</v>
      </c>
      <c r="V915" s="50" t="s">
        <v>282</v>
      </c>
      <c r="W915" s="50" t="s">
        <v>1470</v>
      </c>
      <c r="X915" s="52">
        <v>1</v>
      </c>
      <c r="Y915" s="52">
        <v>141337</v>
      </c>
      <c r="Z915" s="50" t="s">
        <v>266</v>
      </c>
      <c r="AA915" s="52">
        <v>1</v>
      </c>
      <c r="AB915" s="52">
        <v>0</v>
      </c>
      <c r="AC915" s="51">
        <v>44123</v>
      </c>
      <c r="AD915" s="51">
        <v>44134</v>
      </c>
      <c r="AE915" s="50" t="s">
        <v>670</v>
      </c>
    </row>
    <row r="916" spans="1:31" ht="17.25" customHeight="1">
      <c r="A916" s="57" t="str">
        <f t="shared" si="29"/>
        <v>SERVIÇO DE LABORATÓRIO/APOIO DIAGNOSTICO</v>
      </c>
      <c r="B916" s="69" t="str">
        <f>VLOOKUP(A916,'De Para'!$C$3:$D$195,2,0)</f>
        <v>FORNECEDORES</v>
      </c>
      <c r="C916" s="83">
        <f t="shared" si="28"/>
        <v>10</v>
      </c>
      <c r="D916" s="50" t="s">
        <v>258</v>
      </c>
      <c r="E916" s="50" t="s">
        <v>410</v>
      </c>
      <c r="F916" s="51">
        <v>44123</v>
      </c>
      <c r="G916" s="50" t="s">
        <v>278</v>
      </c>
      <c r="H916" s="52">
        <v>100</v>
      </c>
      <c r="I916" s="50" t="s">
        <v>675</v>
      </c>
      <c r="J916" s="50" t="s">
        <v>409</v>
      </c>
      <c r="K916" s="50" t="s">
        <v>410</v>
      </c>
      <c r="L916" s="50" t="s">
        <v>297</v>
      </c>
      <c r="M916" s="52">
        <v>170511</v>
      </c>
      <c r="N916" s="50" t="s">
        <v>298</v>
      </c>
      <c r="O916" s="50" t="s">
        <v>1326</v>
      </c>
      <c r="P916" s="55">
        <v>-100419.5</v>
      </c>
      <c r="Q916" s="52">
        <v>10</v>
      </c>
      <c r="R916" s="50" t="s">
        <v>762</v>
      </c>
      <c r="S916" s="52">
        <v>2020</v>
      </c>
      <c r="T916" s="50" t="s">
        <v>1893</v>
      </c>
      <c r="U916" s="50" t="s">
        <v>263</v>
      </c>
      <c r="V916" s="50" t="s">
        <v>288</v>
      </c>
      <c r="W916" s="50" t="s">
        <v>289</v>
      </c>
      <c r="X916" s="52">
        <v>1</v>
      </c>
      <c r="Y916" s="52">
        <v>141339</v>
      </c>
      <c r="Z916" s="50" t="s">
        <v>266</v>
      </c>
      <c r="AA916" s="52">
        <v>1</v>
      </c>
      <c r="AB916" s="52">
        <v>0</v>
      </c>
      <c r="AC916" s="51">
        <v>44123</v>
      </c>
      <c r="AD916" s="51">
        <v>44134</v>
      </c>
      <c r="AE916" s="50" t="s">
        <v>670</v>
      </c>
    </row>
    <row r="917" spans="1:31" ht="17.25" customHeight="1">
      <c r="A917" s="57" t="str">
        <f t="shared" si="29"/>
        <v>ALUGUEL DE VEÍCULOS</v>
      </c>
      <c r="B917" s="69" t="str">
        <f>VLOOKUP(A917,'De Para'!$C$3:$D$195,2,0)</f>
        <v>FORNECEDORES</v>
      </c>
      <c r="C917" s="83">
        <f t="shared" si="28"/>
        <v>10</v>
      </c>
      <c r="D917" s="50" t="s">
        <v>258</v>
      </c>
      <c r="E917" s="50" t="s">
        <v>410</v>
      </c>
      <c r="F917" s="51">
        <v>44124</v>
      </c>
      <c r="G917" s="50" t="s">
        <v>278</v>
      </c>
      <c r="H917" s="52">
        <v>100</v>
      </c>
      <c r="I917" s="50" t="s">
        <v>675</v>
      </c>
      <c r="J917" s="50" t="s">
        <v>409</v>
      </c>
      <c r="K917" s="50" t="s">
        <v>410</v>
      </c>
      <c r="L917" s="50" t="s">
        <v>586</v>
      </c>
      <c r="M917" s="52">
        <v>171165</v>
      </c>
      <c r="N917" s="50" t="s">
        <v>587</v>
      </c>
      <c r="O917" s="50" t="s">
        <v>1749</v>
      </c>
      <c r="P917" s="55">
        <v>-2285.88</v>
      </c>
      <c r="Q917" s="52">
        <v>10</v>
      </c>
      <c r="R917" s="50" t="s">
        <v>1894</v>
      </c>
      <c r="S917" s="52">
        <v>2020</v>
      </c>
      <c r="T917" s="50" t="s">
        <v>1895</v>
      </c>
      <c r="U917" s="50" t="s">
        <v>263</v>
      </c>
      <c r="V917" s="50" t="s">
        <v>329</v>
      </c>
      <c r="W917" s="50" t="s">
        <v>330</v>
      </c>
      <c r="X917" s="52">
        <v>1</v>
      </c>
      <c r="Y917" s="52">
        <v>141646</v>
      </c>
      <c r="Z917" s="50" t="s">
        <v>266</v>
      </c>
      <c r="AA917" s="52">
        <v>1</v>
      </c>
      <c r="AB917" s="52">
        <v>0</v>
      </c>
      <c r="AC917" s="51">
        <v>44124</v>
      </c>
      <c r="AD917" s="51">
        <v>44134</v>
      </c>
      <c r="AE917" s="50" t="s">
        <v>670</v>
      </c>
    </row>
    <row r="918" spans="1:31" ht="17.25" customHeight="1">
      <c r="A918" s="57" t="str">
        <f t="shared" si="29"/>
        <v>VALE TRANSPORTE / COMBUSTÍVEL</v>
      </c>
      <c r="B918" s="69" t="str">
        <f>VLOOKUP(A918,'De Para'!$C$3:$D$195,2,0)</f>
        <v>FORNECEDORES</v>
      </c>
      <c r="C918" s="83">
        <f t="shared" si="28"/>
        <v>10</v>
      </c>
      <c r="D918" s="50" t="s">
        <v>258</v>
      </c>
      <c r="E918" s="50" t="s">
        <v>410</v>
      </c>
      <c r="F918" s="51">
        <v>44124</v>
      </c>
      <c r="G918" s="50" t="s">
        <v>278</v>
      </c>
      <c r="H918" s="52">
        <v>100</v>
      </c>
      <c r="I918" s="50" t="s">
        <v>675</v>
      </c>
      <c r="J918" s="50" t="s">
        <v>409</v>
      </c>
      <c r="K918" s="50" t="s">
        <v>410</v>
      </c>
      <c r="L918" s="50" t="s">
        <v>420</v>
      </c>
      <c r="M918" s="52">
        <v>171166</v>
      </c>
      <c r="N918" s="50" t="s">
        <v>421</v>
      </c>
      <c r="O918" s="50" t="s">
        <v>1458</v>
      </c>
      <c r="P918" s="55">
        <v>-2364.06</v>
      </c>
      <c r="Q918" s="52">
        <v>10</v>
      </c>
      <c r="R918" s="50" t="s">
        <v>1896</v>
      </c>
      <c r="S918" s="52">
        <v>2020</v>
      </c>
      <c r="T918" s="50" t="s">
        <v>1897</v>
      </c>
      <c r="U918" s="50" t="s">
        <v>263</v>
      </c>
      <c r="V918" s="50" t="s">
        <v>282</v>
      </c>
      <c r="W918" s="50" t="s">
        <v>422</v>
      </c>
      <c r="X918" s="52">
        <v>1</v>
      </c>
      <c r="Y918" s="52">
        <v>141814</v>
      </c>
      <c r="Z918" s="50" t="s">
        <v>266</v>
      </c>
      <c r="AA918" s="52">
        <v>1</v>
      </c>
      <c r="AB918" s="52">
        <v>0</v>
      </c>
      <c r="AC918" s="51">
        <v>44124</v>
      </c>
      <c r="AD918" s="51">
        <v>44134</v>
      </c>
      <c r="AE918" s="50" t="s">
        <v>670</v>
      </c>
    </row>
    <row r="919" spans="1:31" ht="17.25" customHeight="1">
      <c r="A919" s="57" t="str">
        <f t="shared" si="29"/>
        <v>MATERIAIS DE LIMPEZA/HIGIENE C/ RESTRICAO</v>
      </c>
      <c r="B919" s="69" t="str">
        <f>VLOOKUP(A919,'De Para'!$C$3:$D$195,2,0)</f>
        <v>FORNECEDORES</v>
      </c>
      <c r="C919" s="83">
        <f t="shared" si="28"/>
        <v>10</v>
      </c>
      <c r="D919" s="50" t="s">
        <v>258</v>
      </c>
      <c r="E919" s="50" t="s">
        <v>410</v>
      </c>
      <c r="F919" s="51">
        <v>44124</v>
      </c>
      <c r="G919" s="50" t="s">
        <v>278</v>
      </c>
      <c r="H919" s="52">
        <v>100</v>
      </c>
      <c r="I919" s="50" t="s">
        <v>675</v>
      </c>
      <c r="J919" s="50" t="s">
        <v>409</v>
      </c>
      <c r="K919" s="50" t="s">
        <v>410</v>
      </c>
      <c r="L919" s="50" t="s">
        <v>521</v>
      </c>
      <c r="M919" s="52">
        <v>171167</v>
      </c>
      <c r="N919" s="50" t="s">
        <v>522</v>
      </c>
      <c r="O919" s="50" t="s">
        <v>1114</v>
      </c>
      <c r="P919" s="55">
        <v>-31.49</v>
      </c>
      <c r="Q919" s="52">
        <v>10</v>
      </c>
      <c r="R919" s="50" t="s">
        <v>1898</v>
      </c>
      <c r="S919" s="52">
        <v>2020</v>
      </c>
      <c r="T919" s="50" t="s">
        <v>1899</v>
      </c>
      <c r="U919" s="50" t="s">
        <v>263</v>
      </c>
      <c r="V919" s="50" t="s">
        <v>303</v>
      </c>
      <c r="W919" s="50" t="s">
        <v>351</v>
      </c>
      <c r="X919" s="52">
        <v>1</v>
      </c>
      <c r="Y919" s="52">
        <v>142501</v>
      </c>
      <c r="Z919" s="50" t="s">
        <v>266</v>
      </c>
      <c r="AA919" s="52">
        <v>1</v>
      </c>
      <c r="AB919" s="52">
        <v>0</v>
      </c>
      <c r="AC919" s="51">
        <v>44124</v>
      </c>
      <c r="AD919" s="51">
        <v>44134</v>
      </c>
      <c r="AE919" s="50" t="s">
        <v>670</v>
      </c>
    </row>
    <row r="920" spans="1:31" ht="17.25" customHeight="1">
      <c r="A920" s="57" t="str">
        <f t="shared" si="29"/>
        <v>TARIFAS BANCÁRIAS</v>
      </c>
      <c r="B920" s="69" t="str">
        <f>VLOOKUP(A920,'De Para'!$C$3:$D$195,2,0)</f>
        <v>PAGAMENTO DE IMPOSTOS E TAXAS</v>
      </c>
      <c r="C920" s="83">
        <f t="shared" si="28"/>
        <v>10</v>
      </c>
      <c r="D920" s="50" t="s">
        <v>258</v>
      </c>
      <c r="E920" s="50" t="s">
        <v>410</v>
      </c>
      <c r="F920" s="51">
        <v>44123</v>
      </c>
      <c r="G920" s="50" t="s">
        <v>378</v>
      </c>
      <c r="H920" s="52">
        <v>100</v>
      </c>
      <c r="I920" s="50" t="s">
        <v>675</v>
      </c>
      <c r="J920" s="50" t="s">
        <v>409</v>
      </c>
      <c r="K920" s="50" t="s">
        <v>410</v>
      </c>
      <c r="L920" s="50" t="s">
        <v>548</v>
      </c>
      <c r="M920" s="52">
        <v>171172</v>
      </c>
      <c r="N920" s="50" t="s">
        <v>549</v>
      </c>
      <c r="O920" s="50"/>
      <c r="P920" s="55">
        <v>-53</v>
      </c>
      <c r="Q920" s="52">
        <v>10</v>
      </c>
      <c r="R920" s="50" t="s">
        <v>262</v>
      </c>
      <c r="S920" s="52">
        <v>2020</v>
      </c>
      <c r="T920" s="50" t="s">
        <v>550</v>
      </c>
      <c r="U920" s="50" t="s">
        <v>263</v>
      </c>
      <c r="V920" s="50" t="s">
        <v>276</v>
      </c>
      <c r="W920" s="50" t="s">
        <v>429</v>
      </c>
      <c r="X920" s="52">
        <v>1</v>
      </c>
      <c r="Y920" s="52"/>
      <c r="Z920" s="50" t="s">
        <v>266</v>
      </c>
      <c r="AA920" s="52">
        <v>1</v>
      </c>
      <c r="AB920" s="52">
        <v>1</v>
      </c>
      <c r="AC920" s="51">
        <v>44123</v>
      </c>
      <c r="AD920" s="51">
        <v>44134</v>
      </c>
      <c r="AE920" s="50" t="s">
        <v>670</v>
      </c>
    </row>
    <row r="921" spans="1:31" ht="17.25" customHeight="1">
      <c r="A921" s="57" t="str">
        <f t="shared" si="29"/>
        <v>RENDIMENTO SOBRE APLICAÇÃO FINANCEIRA</v>
      </c>
      <c r="B921" s="69" t="str">
        <f>VLOOKUP(A921,'De Para'!$C$3:$D$195,2,0)</f>
        <v>JUROS POR APLICAÇÕES</v>
      </c>
      <c r="C921" s="83">
        <f t="shared" si="28"/>
        <v>10</v>
      </c>
      <c r="D921" s="50" t="s">
        <v>258</v>
      </c>
      <c r="E921" s="50" t="s">
        <v>410</v>
      </c>
      <c r="F921" s="51">
        <v>44123</v>
      </c>
      <c r="G921" s="50" t="s">
        <v>621</v>
      </c>
      <c r="H921" s="52">
        <v>100</v>
      </c>
      <c r="I921" s="50" t="s">
        <v>675</v>
      </c>
      <c r="J921" s="50" t="s">
        <v>409</v>
      </c>
      <c r="K921" s="50" t="s">
        <v>410</v>
      </c>
      <c r="L921" s="50" t="s">
        <v>497</v>
      </c>
      <c r="M921" s="52">
        <v>171173</v>
      </c>
      <c r="N921" s="50" t="s">
        <v>498</v>
      </c>
      <c r="O921" s="50"/>
      <c r="P921" s="55">
        <v>148.27000000000001</v>
      </c>
      <c r="Q921" s="52">
        <v>10</v>
      </c>
      <c r="R921" s="50" t="s">
        <v>499</v>
      </c>
      <c r="S921" s="52">
        <v>2020</v>
      </c>
      <c r="T921" s="50" t="s">
        <v>622</v>
      </c>
      <c r="U921" s="50" t="s">
        <v>263</v>
      </c>
      <c r="V921" s="50" t="s">
        <v>276</v>
      </c>
      <c r="W921" s="50" t="s">
        <v>500</v>
      </c>
      <c r="X921" s="52">
        <v>1</v>
      </c>
      <c r="Y921" s="52"/>
      <c r="Z921" s="50" t="s">
        <v>266</v>
      </c>
      <c r="AA921" s="52">
        <v>1</v>
      </c>
      <c r="AB921" s="52">
        <v>1</v>
      </c>
      <c r="AC921" s="51">
        <v>44123</v>
      </c>
      <c r="AD921" s="51">
        <v>44134</v>
      </c>
      <c r="AE921" s="50" t="s">
        <v>670</v>
      </c>
    </row>
    <row r="922" spans="1:31" ht="17.25" customHeight="1">
      <c r="A922" s="57" t="str">
        <f t="shared" si="29"/>
        <v>TRANSFERÊNCIA ENTRE CONTAS</v>
      </c>
      <c r="B922" s="69" t="str">
        <f>VLOOKUP(A922,'De Para'!$C$3:$D$195,2,0)</f>
        <v>RECEBÍVEIS NAO CORRENTES</v>
      </c>
      <c r="C922" s="83">
        <f t="shared" si="28"/>
        <v>10</v>
      </c>
      <c r="D922" s="50" t="s">
        <v>258</v>
      </c>
      <c r="E922" s="50" t="s">
        <v>410</v>
      </c>
      <c r="F922" s="51">
        <v>44123</v>
      </c>
      <c r="G922" s="50" t="s">
        <v>259</v>
      </c>
      <c r="H922" s="52">
        <v>100</v>
      </c>
      <c r="I922" s="50" t="s">
        <v>690</v>
      </c>
      <c r="J922" s="50" t="s">
        <v>409</v>
      </c>
      <c r="K922" s="50" t="s">
        <v>410</v>
      </c>
      <c r="L922" s="50" t="s">
        <v>267</v>
      </c>
      <c r="M922" s="52">
        <v>171177</v>
      </c>
      <c r="N922" s="50" t="s">
        <v>268</v>
      </c>
      <c r="O922" s="50"/>
      <c r="P922" s="55">
        <v>-551330.21</v>
      </c>
      <c r="Q922" s="52">
        <v>10</v>
      </c>
      <c r="R922" s="50" t="s">
        <v>262</v>
      </c>
      <c r="S922" s="52">
        <v>2020</v>
      </c>
      <c r="T922" s="50" t="s">
        <v>449</v>
      </c>
      <c r="U922" s="50" t="s">
        <v>263</v>
      </c>
      <c r="V922" s="50" t="s">
        <v>264</v>
      </c>
      <c r="W922" s="50" t="s">
        <v>270</v>
      </c>
      <c r="X922" s="52">
        <v>1</v>
      </c>
      <c r="Y922" s="52"/>
      <c r="Z922" s="50" t="s">
        <v>266</v>
      </c>
      <c r="AA922" s="52">
        <v>0</v>
      </c>
      <c r="AB922" s="52">
        <v>1</v>
      </c>
      <c r="AC922" s="51">
        <v>44123</v>
      </c>
      <c r="AD922" s="51"/>
      <c r="AE922" s="50" t="s">
        <v>671</v>
      </c>
    </row>
    <row r="923" spans="1:31" ht="17.25" customHeight="1">
      <c r="A923" s="57" t="str">
        <f t="shared" si="29"/>
        <v>TRANSFERÊNCIA ENTRE CONTAS</v>
      </c>
      <c r="B923" s="69" t="str">
        <f>VLOOKUP(A923,'De Para'!$C$3:$D$195,2,0)</f>
        <v>RECEBÍVEIS NAO CORRENTES</v>
      </c>
      <c r="C923" s="83">
        <f t="shared" si="28"/>
        <v>10</v>
      </c>
      <c r="D923" s="50" t="s">
        <v>258</v>
      </c>
      <c r="E923" s="50" t="s">
        <v>410</v>
      </c>
      <c r="F923" s="51">
        <v>44123</v>
      </c>
      <c r="G923" s="50" t="s">
        <v>624</v>
      </c>
      <c r="H923" s="52">
        <v>100</v>
      </c>
      <c r="I923" s="50" t="s">
        <v>675</v>
      </c>
      <c r="J923" s="50" t="s">
        <v>409</v>
      </c>
      <c r="K923" s="50" t="s">
        <v>410</v>
      </c>
      <c r="L923" s="50" t="s">
        <v>267</v>
      </c>
      <c r="M923" s="52">
        <v>171178</v>
      </c>
      <c r="N923" s="50" t="s">
        <v>268</v>
      </c>
      <c r="O923" s="50"/>
      <c r="P923" s="55">
        <v>551330.21</v>
      </c>
      <c r="Q923" s="52">
        <v>10</v>
      </c>
      <c r="R923" s="50" t="s">
        <v>262</v>
      </c>
      <c r="S923" s="52">
        <v>2020</v>
      </c>
      <c r="T923" s="50" t="s">
        <v>449</v>
      </c>
      <c r="U923" s="50" t="s">
        <v>263</v>
      </c>
      <c r="V923" s="50" t="s">
        <v>264</v>
      </c>
      <c r="W923" s="50" t="s">
        <v>270</v>
      </c>
      <c r="X923" s="52">
        <v>1</v>
      </c>
      <c r="Y923" s="52"/>
      <c r="Z923" s="50" t="s">
        <v>266</v>
      </c>
      <c r="AA923" s="52">
        <v>1</v>
      </c>
      <c r="AB923" s="52">
        <v>0</v>
      </c>
      <c r="AC923" s="51">
        <v>44123</v>
      </c>
      <c r="AD923" s="51">
        <v>44134</v>
      </c>
      <c r="AE923" s="50" t="s">
        <v>670</v>
      </c>
    </row>
    <row r="924" spans="1:31" ht="17.25" customHeight="1">
      <c r="A924" s="57" t="str">
        <f t="shared" si="29"/>
        <v>TARIFAS BANCÁRIAS</v>
      </c>
      <c r="B924" s="69" t="str">
        <f>VLOOKUP(A924,'De Para'!$C$3:$D$195,2,0)</f>
        <v>PAGAMENTO DE IMPOSTOS E TAXAS</v>
      </c>
      <c r="C924" s="83">
        <f t="shared" si="28"/>
        <v>10</v>
      </c>
      <c r="D924" s="50" t="s">
        <v>258</v>
      </c>
      <c r="E924" s="50" t="s">
        <v>410</v>
      </c>
      <c r="F924" s="51">
        <v>44124</v>
      </c>
      <c r="G924" s="50" t="s">
        <v>378</v>
      </c>
      <c r="H924" s="52">
        <v>100</v>
      </c>
      <c r="I924" s="50" t="s">
        <v>675</v>
      </c>
      <c r="J924" s="50" t="s">
        <v>409</v>
      </c>
      <c r="K924" s="50" t="s">
        <v>410</v>
      </c>
      <c r="L924" s="50" t="s">
        <v>548</v>
      </c>
      <c r="M924" s="52">
        <v>171180</v>
      </c>
      <c r="N924" s="50" t="s">
        <v>549</v>
      </c>
      <c r="O924" s="50"/>
      <c r="P924" s="55">
        <v>-5.3</v>
      </c>
      <c r="Q924" s="52">
        <v>10</v>
      </c>
      <c r="R924" s="50" t="s">
        <v>262</v>
      </c>
      <c r="S924" s="52">
        <v>2020</v>
      </c>
      <c r="T924" s="50" t="s">
        <v>550</v>
      </c>
      <c r="U924" s="50" t="s">
        <v>263</v>
      </c>
      <c r="V924" s="50" t="s">
        <v>276</v>
      </c>
      <c r="W924" s="50" t="s">
        <v>429</v>
      </c>
      <c r="X924" s="52">
        <v>1</v>
      </c>
      <c r="Y924" s="52"/>
      <c r="Z924" s="50" t="s">
        <v>266</v>
      </c>
      <c r="AA924" s="52">
        <v>1</v>
      </c>
      <c r="AB924" s="52">
        <v>1</v>
      </c>
      <c r="AC924" s="51">
        <v>44124</v>
      </c>
      <c r="AD924" s="51">
        <v>44134</v>
      </c>
      <c r="AE924" s="50" t="s">
        <v>670</v>
      </c>
    </row>
    <row r="925" spans="1:31" ht="17.25" customHeight="1">
      <c r="A925" s="57" t="str">
        <f t="shared" si="29"/>
        <v>RENDIMENTO SOBRE APLICAÇÃO FINANCEIRA</v>
      </c>
      <c r="B925" s="69" t="str">
        <f>VLOOKUP(A925,'De Para'!$C$3:$D$195,2,0)</f>
        <v>JUROS POR APLICAÇÕES</v>
      </c>
      <c r="C925" s="83">
        <f t="shared" si="28"/>
        <v>10</v>
      </c>
      <c r="D925" s="50" t="s">
        <v>258</v>
      </c>
      <c r="E925" s="50" t="s">
        <v>410</v>
      </c>
      <c r="F925" s="51">
        <v>44124</v>
      </c>
      <c r="G925" s="50" t="s">
        <v>621</v>
      </c>
      <c r="H925" s="52">
        <v>100</v>
      </c>
      <c r="I925" s="50" t="s">
        <v>675</v>
      </c>
      <c r="J925" s="50" t="s">
        <v>409</v>
      </c>
      <c r="K925" s="50" t="s">
        <v>410</v>
      </c>
      <c r="L925" s="50" t="s">
        <v>497</v>
      </c>
      <c r="M925" s="52">
        <v>171181</v>
      </c>
      <c r="N925" s="50" t="s">
        <v>498</v>
      </c>
      <c r="O925" s="50"/>
      <c r="P925" s="55">
        <v>2.11</v>
      </c>
      <c r="Q925" s="52">
        <v>10</v>
      </c>
      <c r="R925" s="50" t="s">
        <v>526</v>
      </c>
      <c r="S925" s="52">
        <v>2020</v>
      </c>
      <c r="T925" s="50" t="s">
        <v>1900</v>
      </c>
      <c r="U925" s="50" t="s">
        <v>263</v>
      </c>
      <c r="V925" s="50" t="s">
        <v>276</v>
      </c>
      <c r="W925" s="50" t="s">
        <v>500</v>
      </c>
      <c r="X925" s="52">
        <v>1</v>
      </c>
      <c r="Y925" s="52"/>
      <c r="Z925" s="50" t="s">
        <v>266</v>
      </c>
      <c r="AA925" s="52">
        <v>1</v>
      </c>
      <c r="AB925" s="52">
        <v>1</v>
      </c>
      <c r="AC925" s="51">
        <v>44124</v>
      </c>
      <c r="AD925" s="51">
        <v>44134</v>
      </c>
      <c r="AE925" s="50" t="s">
        <v>670</v>
      </c>
    </row>
    <row r="926" spans="1:31" ht="17.25" customHeight="1">
      <c r="A926" s="57" t="str">
        <f t="shared" si="29"/>
        <v>TRANSFERÊNCIA ENTRE CONTAS</v>
      </c>
      <c r="B926" s="69" t="str">
        <f>VLOOKUP(A926,'De Para'!$C$3:$D$195,2,0)</f>
        <v>RECEBÍVEIS NAO CORRENTES</v>
      </c>
      <c r="C926" s="83">
        <f t="shared" si="28"/>
        <v>10</v>
      </c>
      <c r="D926" s="50" t="s">
        <v>258</v>
      </c>
      <c r="E926" s="50" t="s">
        <v>410</v>
      </c>
      <c r="F926" s="51">
        <v>44124</v>
      </c>
      <c r="G926" s="50" t="s">
        <v>259</v>
      </c>
      <c r="H926" s="52">
        <v>100</v>
      </c>
      <c r="I926" s="50" t="s">
        <v>690</v>
      </c>
      <c r="J926" s="50" t="s">
        <v>409</v>
      </c>
      <c r="K926" s="50" t="s">
        <v>410</v>
      </c>
      <c r="L926" s="50" t="s">
        <v>267</v>
      </c>
      <c r="M926" s="52">
        <v>171182</v>
      </c>
      <c r="N926" s="50" t="s">
        <v>268</v>
      </c>
      <c r="O926" s="50"/>
      <c r="P926" s="55">
        <v>-7608.03</v>
      </c>
      <c r="Q926" s="52">
        <v>10</v>
      </c>
      <c r="R926" s="50" t="s">
        <v>262</v>
      </c>
      <c r="S926" s="52">
        <v>2020</v>
      </c>
      <c r="T926" s="50" t="s">
        <v>1840</v>
      </c>
      <c r="U926" s="50" t="s">
        <v>263</v>
      </c>
      <c r="V926" s="50" t="s">
        <v>264</v>
      </c>
      <c r="W926" s="50" t="s">
        <v>270</v>
      </c>
      <c r="X926" s="52">
        <v>1</v>
      </c>
      <c r="Y926" s="52"/>
      <c r="Z926" s="50" t="s">
        <v>266</v>
      </c>
      <c r="AA926" s="52">
        <v>0</v>
      </c>
      <c r="AB926" s="52">
        <v>1</v>
      </c>
      <c r="AC926" s="51">
        <v>44124</v>
      </c>
      <c r="AD926" s="51"/>
      <c r="AE926" s="50" t="s">
        <v>671</v>
      </c>
    </row>
    <row r="927" spans="1:31" ht="17.25" customHeight="1">
      <c r="A927" s="57" t="str">
        <f t="shared" si="29"/>
        <v>TRANSFERÊNCIA ENTRE CONTAS</v>
      </c>
      <c r="B927" s="69" t="str">
        <f>VLOOKUP(A927,'De Para'!$C$3:$D$195,2,0)</f>
        <v>RECEBÍVEIS NAO CORRENTES</v>
      </c>
      <c r="C927" s="83">
        <f t="shared" ref="C927:C990" si="30">MONTH(AC927)</f>
        <v>10</v>
      </c>
      <c r="D927" s="50" t="s">
        <v>258</v>
      </c>
      <c r="E927" s="50" t="s">
        <v>410</v>
      </c>
      <c r="F927" s="51">
        <v>44124</v>
      </c>
      <c r="G927" s="50" t="s">
        <v>624</v>
      </c>
      <c r="H927" s="52">
        <v>100</v>
      </c>
      <c r="I927" s="50" t="s">
        <v>675</v>
      </c>
      <c r="J927" s="50" t="s">
        <v>409</v>
      </c>
      <c r="K927" s="50" t="s">
        <v>410</v>
      </c>
      <c r="L927" s="50" t="s">
        <v>267</v>
      </c>
      <c r="M927" s="52">
        <v>171183</v>
      </c>
      <c r="N927" s="50" t="s">
        <v>268</v>
      </c>
      <c r="O927" s="50"/>
      <c r="P927" s="55">
        <v>7608.03</v>
      </c>
      <c r="Q927" s="52">
        <v>10</v>
      </c>
      <c r="R927" s="50" t="s">
        <v>262</v>
      </c>
      <c r="S927" s="52">
        <v>2020</v>
      </c>
      <c r="T927" s="50" t="s">
        <v>1840</v>
      </c>
      <c r="U927" s="50" t="s">
        <v>263</v>
      </c>
      <c r="V927" s="50" t="s">
        <v>264</v>
      </c>
      <c r="W927" s="50" t="s">
        <v>270</v>
      </c>
      <c r="X927" s="52">
        <v>1</v>
      </c>
      <c r="Y927" s="52"/>
      <c r="Z927" s="50" t="s">
        <v>266</v>
      </c>
      <c r="AA927" s="52">
        <v>1</v>
      </c>
      <c r="AB927" s="52">
        <v>0</v>
      </c>
      <c r="AC927" s="51">
        <v>44124</v>
      </c>
      <c r="AD927" s="51">
        <v>44134</v>
      </c>
      <c r="AE927" s="50" t="s">
        <v>670</v>
      </c>
    </row>
    <row r="928" spans="1:31" ht="17.25" customHeight="1">
      <c r="A928" s="57" t="str">
        <f t="shared" si="29"/>
        <v>EST. MATERIAIS DE EXPEDIENTE C/ RESTRICAO</v>
      </c>
      <c r="B928" s="69" t="str">
        <f>VLOOKUP(A928,'De Para'!$C$3:$D$195,2,0)</f>
        <v>FORNECEDORES</v>
      </c>
      <c r="C928" s="83">
        <f t="shared" si="30"/>
        <v>10</v>
      </c>
      <c r="D928" s="50" t="s">
        <v>258</v>
      </c>
      <c r="E928" s="50" t="s">
        <v>410</v>
      </c>
      <c r="F928" s="51">
        <v>44125</v>
      </c>
      <c r="G928" s="50" t="s">
        <v>278</v>
      </c>
      <c r="H928" s="52">
        <v>100</v>
      </c>
      <c r="I928" s="50" t="s">
        <v>675</v>
      </c>
      <c r="J928" s="50" t="s">
        <v>409</v>
      </c>
      <c r="K928" s="50" t="s">
        <v>410</v>
      </c>
      <c r="L928" s="50" t="s">
        <v>470</v>
      </c>
      <c r="M928" s="52">
        <v>171476</v>
      </c>
      <c r="N928" s="50" t="s">
        <v>471</v>
      </c>
      <c r="O928" s="50" t="s">
        <v>1901</v>
      </c>
      <c r="P928" s="55">
        <v>-2895.9</v>
      </c>
      <c r="Q928" s="52">
        <v>10</v>
      </c>
      <c r="R928" s="50" t="s">
        <v>1902</v>
      </c>
      <c r="S928" s="52">
        <v>2020</v>
      </c>
      <c r="T928" s="50" t="s">
        <v>1903</v>
      </c>
      <c r="U928" s="50" t="s">
        <v>263</v>
      </c>
      <c r="V928" s="50" t="s">
        <v>303</v>
      </c>
      <c r="W928" s="50" t="s">
        <v>351</v>
      </c>
      <c r="X928" s="52">
        <v>1</v>
      </c>
      <c r="Y928" s="52">
        <v>142511</v>
      </c>
      <c r="Z928" s="50" t="s">
        <v>266</v>
      </c>
      <c r="AA928" s="52">
        <v>1</v>
      </c>
      <c r="AB928" s="52">
        <v>0</v>
      </c>
      <c r="AC928" s="51">
        <v>44125</v>
      </c>
      <c r="AD928" s="51">
        <v>44134</v>
      </c>
      <c r="AE928" s="50" t="s">
        <v>670</v>
      </c>
    </row>
    <row r="929" spans="1:31" ht="17.25" customHeight="1">
      <c r="A929" s="57" t="str">
        <f t="shared" si="29"/>
        <v>ADIANTAMENTO FORNECEDORES (Não usar)</v>
      </c>
      <c r="B929" s="69" t="str">
        <f>VLOOKUP(A929,'De Para'!$C$3:$D$195,2,0)</f>
        <v>FORNECEDORES</v>
      </c>
      <c r="C929" s="83">
        <f t="shared" si="30"/>
        <v>10</v>
      </c>
      <c r="D929" s="50" t="s">
        <v>258</v>
      </c>
      <c r="E929" s="50" t="s">
        <v>410</v>
      </c>
      <c r="F929" s="51">
        <v>44125</v>
      </c>
      <c r="G929" s="50" t="s">
        <v>278</v>
      </c>
      <c r="H929" s="52">
        <v>100</v>
      </c>
      <c r="I929" s="50" t="s">
        <v>675</v>
      </c>
      <c r="J929" s="50" t="s">
        <v>409</v>
      </c>
      <c r="K929" s="50" t="s">
        <v>410</v>
      </c>
      <c r="L929" s="50" t="s">
        <v>406</v>
      </c>
      <c r="M929" s="52">
        <v>171477</v>
      </c>
      <c r="N929" s="50" t="s">
        <v>407</v>
      </c>
      <c r="O929" s="50" t="s">
        <v>525</v>
      </c>
      <c r="P929" s="55">
        <v>-3048.6</v>
      </c>
      <c r="Q929" s="52">
        <v>10</v>
      </c>
      <c r="R929" s="50" t="s">
        <v>1904</v>
      </c>
      <c r="S929" s="52">
        <v>2020</v>
      </c>
      <c r="T929" s="50" t="s">
        <v>1905</v>
      </c>
      <c r="U929" s="50" t="s">
        <v>263</v>
      </c>
      <c r="V929" s="50" t="s">
        <v>355</v>
      </c>
      <c r="W929" s="50" t="s">
        <v>408</v>
      </c>
      <c r="X929" s="52">
        <v>1</v>
      </c>
      <c r="Y929" s="52">
        <v>142878</v>
      </c>
      <c r="Z929" s="50" t="s">
        <v>266</v>
      </c>
      <c r="AA929" s="52">
        <v>1</v>
      </c>
      <c r="AB929" s="52">
        <v>0</v>
      </c>
      <c r="AC929" s="51">
        <v>44125</v>
      </c>
      <c r="AD929" s="51">
        <v>44134</v>
      </c>
      <c r="AE929" s="50" t="s">
        <v>670</v>
      </c>
    </row>
    <row r="930" spans="1:31" ht="17.25" customHeight="1">
      <c r="A930" s="57" t="str">
        <f t="shared" si="29"/>
        <v>ADIANTAMENTO A FUNCIONARIOS</v>
      </c>
      <c r="B930" s="69" t="str">
        <f>VLOOKUP(A930,'De Para'!$C$3:$D$195,2,0)</f>
        <v>FOLHA E ENCARGOS</v>
      </c>
      <c r="C930" s="83">
        <f t="shared" si="30"/>
        <v>10</v>
      </c>
      <c r="D930" s="50" t="s">
        <v>258</v>
      </c>
      <c r="E930" s="50" t="s">
        <v>410</v>
      </c>
      <c r="F930" s="51">
        <v>44125</v>
      </c>
      <c r="G930" s="50" t="s">
        <v>278</v>
      </c>
      <c r="H930" s="52">
        <v>100</v>
      </c>
      <c r="I930" s="50" t="s">
        <v>675</v>
      </c>
      <c r="J930" s="50" t="s">
        <v>409</v>
      </c>
      <c r="K930" s="50" t="s">
        <v>410</v>
      </c>
      <c r="L930" s="50" t="s">
        <v>573</v>
      </c>
      <c r="M930" s="52">
        <v>171478</v>
      </c>
      <c r="N930" s="50" t="s">
        <v>574</v>
      </c>
      <c r="O930" s="50" t="s">
        <v>1906</v>
      </c>
      <c r="P930" s="55">
        <v>-300</v>
      </c>
      <c r="Q930" s="52">
        <v>10</v>
      </c>
      <c r="R930" s="50" t="s">
        <v>1907</v>
      </c>
      <c r="S930" s="52">
        <v>2020</v>
      </c>
      <c r="T930" s="50" t="s">
        <v>1908</v>
      </c>
      <c r="U930" s="50" t="s">
        <v>263</v>
      </c>
      <c r="V930" s="50" t="s">
        <v>282</v>
      </c>
      <c r="W930" s="50" t="s">
        <v>283</v>
      </c>
      <c r="X930" s="52">
        <v>1</v>
      </c>
      <c r="Y930" s="52">
        <v>142898</v>
      </c>
      <c r="Z930" s="50" t="s">
        <v>266</v>
      </c>
      <c r="AA930" s="52">
        <v>1</v>
      </c>
      <c r="AB930" s="52">
        <v>0</v>
      </c>
      <c r="AC930" s="51">
        <v>44125</v>
      </c>
      <c r="AD930" s="51">
        <v>44134</v>
      </c>
      <c r="AE930" s="50" t="s">
        <v>670</v>
      </c>
    </row>
    <row r="931" spans="1:31" ht="17.25" customHeight="1">
      <c r="A931" s="57" t="str">
        <f t="shared" si="29"/>
        <v>MATERIAIS HOSPITALARES C/ RESTRICAO</v>
      </c>
      <c r="B931" s="69" t="str">
        <f>VLOOKUP(A931,'De Para'!$C$3:$D$195,2,0)</f>
        <v>FORNECEDORES</v>
      </c>
      <c r="C931" s="83">
        <f t="shared" si="30"/>
        <v>10</v>
      </c>
      <c r="D931" s="50" t="s">
        <v>258</v>
      </c>
      <c r="E931" s="50" t="s">
        <v>410</v>
      </c>
      <c r="F931" s="51">
        <v>44126</v>
      </c>
      <c r="G931" s="50" t="s">
        <v>278</v>
      </c>
      <c r="H931" s="52">
        <v>100</v>
      </c>
      <c r="I931" s="50" t="s">
        <v>675</v>
      </c>
      <c r="J931" s="50" t="s">
        <v>409</v>
      </c>
      <c r="K931" s="50" t="s">
        <v>410</v>
      </c>
      <c r="L931" s="50" t="s">
        <v>359</v>
      </c>
      <c r="M931" s="52">
        <v>171662</v>
      </c>
      <c r="N931" s="50" t="s">
        <v>360</v>
      </c>
      <c r="O931" s="50" t="s">
        <v>1055</v>
      </c>
      <c r="P931" s="55">
        <v>-2190</v>
      </c>
      <c r="Q931" s="52">
        <v>10</v>
      </c>
      <c r="R931" s="50" t="s">
        <v>1909</v>
      </c>
      <c r="S931" s="52">
        <v>2020</v>
      </c>
      <c r="T931" s="50" t="s">
        <v>1910</v>
      </c>
      <c r="U931" s="50" t="s">
        <v>263</v>
      </c>
      <c r="V931" s="50" t="s">
        <v>303</v>
      </c>
      <c r="W931" s="50" t="s">
        <v>344</v>
      </c>
      <c r="X931" s="52">
        <v>1</v>
      </c>
      <c r="Y931" s="52">
        <v>138378</v>
      </c>
      <c r="Z931" s="50" t="s">
        <v>266</v>
      </c>
      <c r="AA931" s="52">
        <v>1</v>
      </c>
      <c r="AB931" s="52">
        <v>0</v>
      </c>
      <c r="AC931" s="51">
        <v>44126</v>
      </c>
      <c r="AD931" s="51">
        <v>44134</v>
      </c>
      <c r="AE931" s="50" t="s">
        <v>670</v>
      </c>
    </row>
    <row r="932" spans="1:31" ht="17.25" customHeight="1">
      <c r="A932" s="57" t="str">
        <f t="shared" si="29"/>
        <v>EST. MATERIAIS DE EXPEDIENTE C/ RESTRICAO</v>
      </c>
      <c r="B932" s="69" t="str">
        <f>VLOOKUP(A932,'De Para'!$C$3:$D$195,2,0)</f>
        <v>FORNECEDORES</v>
      </c>
      <c r="C932" s="83">
        <f t="shared" si="30"/>
        <v>10</v>
      </c>
      <c r="D932" s="50" t="s">
        <v>258</v>
      </c>
      <c r="E932" s="50" t="s">
        <v>410</v>
      </c>
      <c r="F932" s="51">
        <v>44126</v>
      </c>
      <c r="G932" s="50" t="s">
        <v>278</v>
      </c>
      <c r="H932" s="52">
        <v>100</v>
      </c>
      <c r="I932" s="50" t="s">
        <v>675</v>
      </c>
      <c r="J932" s="50" t="s">
        <v>409</v>
      </c>
      <c r="K932" s="50" t="s">
        <v>410</v>
      </c>
      <c r="L932" s="50" t="s">
        <v>470</v>
      </c>
      <c r="M932" s="52">
        <v>171664</v>
      </c>
      <c r="N932" s="50" t="s">
        <v>471</v>
      </c>
      <c r="O932" s="50" t="s">
        <v>512</v>
      </c>
      <c r="P932" s="55">
        <v>-970.9</v>
      </c>
      <c r="Q932" s="52">
        <v>10</v>
      </c>
      <c r="R932" s="50" t="s">
        <v>1911</v>
      </c>
      <c r="S932" s="52">
        <v>2020</v>
      </c>
      <c r="T932" s="50" t="s">
        <v>1912</v>
      </c>
      <c r="U932" s="50" t="s">
        <v>263</v>
      </c>
      <c r="V932" s="50" t="s">
        <v>303</v>
      </c>
      <c r="W932" s="50" t="s">
        <v>351</v>
      </c>
      <c r="X932" s="52">
        <v>1</v>
      </c>
      <c r="Y932" s="52">
        <v>138655</v>
      </c>
      <c r="Z932" s="50" t="s">
        <v>266</v>
      </c>
      <c r="AA932" s="52">
        <v>1</v>
      </c>
      <c r="AB932" s="52">
        <v>0</v>
      </c>
      <c r="AC932" s="51">
        <v>44126</v>
      </c>
      <c r="AD932" s="51">
        <v>44134</v>
      </c>
      <c r="AE932" s="50" t="s">
        <v>670</v>
      </c>
    </row>
    <row r="933" spans="1:31" ht="17.25" customHeight="1">
      <c r="A933" s="57" t="str">
        <f t="shared" si="29"/>
        <v>MATERIAIS HOSPITALARES C/ RESTRICAO</v>
      </c>
      <c r="B933" s="69" t="str">
        <f>VLOOKUP(A933,'De Para'!$C$3:$D$195,2,0)</f>
        <v>FORNECEDORES</v>
      </c>
      <c r="C933" s="83">
        <f t="shared" si="30"/>
        <v>10</v>
      </c>
      <c r="D933" s="50" t="s">
        <v>258</v>
      </c>
      <c r="E933" s="50" t="s">
        <v>410</v>
      </c>
      <c r="F933" s="51">
        <v>44126</v>
      </c>
      <c r="G933" s="50" t="s">
        <v>278</v>
      </c>
      <c r="H933" s="52">
        <v>100</v>
      </c>
      <c r="I933" s="50" t="s">
        <v>675</v>
      </c>
      <c r="J933" s="50" t="s">
        <v>409</v>
      </c>
      <c r="K933" s="50" t="s">
        <v>410</v>
      </c>
      <c r="L933" s="50" t="s">
        <v>359</v>
      </c>
      <c r="M933" s="52">
        <v>171665</v>
      </c>
      <c r="N933" s="50" t="s">
        <v>360</v>
      </c>
      <c r="O933" s="50" t="s">
        <v>413</v>
      </c>
      <c r="P933" s="55">
        <v>-32500</v>
      </c>
      <c r="Q933" s="52">
        <v>10</v>
      </c>
      <c r="R933" s="50" t="s">
        <v>371</v>
      </c>
      <c r="S933" s="52">
        <v>2020</v>
      </c>
      <c r="T933" s="50" t="s">
        <v>1913</v>
      </c>
      <c r="U933" s="50" t="s">
        <v>263</v>
      </c>
      <c r="V933" s="50" t="s">
        <v>303</v>
      </c>
      <c r="W933" s="50" t="s">
        <v>344</v>
      </c>
      <c r="X933" s="52">
        <v>1</v>
      </c>
      <c r="Y933" s="52">
        <v>138659</v>
      </c>
      <c r="Z933" s="50" t="s">
        <v>266</v>
      </c>
      <c r="AA933" s="52">
        <v>1</v>
      </c>
      <c r="AB933" s="52">
        <v>0</v>
      </c>
      <c r="AC933" s="51">
        <v>44126</v>
      </c>
      <c r="AD933" s="51">
        <v>44134</v>
      </c>
      <c r="AE933" s="50" t="s">
        <v>670</v>
      </c>
    </row>
    <row r="934" spans="1:31" ht="17.25" customHeight="1">
      <c r="A934" s="57" t="str">
        <f t="shared" si="29"/>
        <v>EST. MATERIAIS DE EXPEDIENTE C/ RESTRICAO</v>
      </c>
      <c r="B934" s="69" t="str">
        <f>VLOOKUP(A934,'De Para'!$C$3:$D$195,2,0)</f>
        <v>FORNECEDORES</v>
      </c>
      <c r="C934" s="83">
        <f t="shared" si="30"/>
        <v>10</v>
      </c>
      <c r="D934" s="50" t="s">
        <v>258</v>
      </c>
      <c r="E934" s="50" t="s">
        <v>410</v>
      </c>
      <c r="F934" s="51">
        <v>44126</v>
      </c>
      <c r="G934" s="50" t="s">
        <v>278</v>
      </c>
      <c r="H934" s="52">
        <v>100</v>
      </c>
      <c r="I934" s="50" t="s">
        <v>675</v>
      </c>
      <c r="J934" s="50" t="s">
        <v>409</v>
      </c>
      <c r="K934" s="50" t="s">
        <v>410</v>
      </c>
      <c r="L934" s="50" t="s">
        <v>470</v>
      </c>
      <c r="M934" s="52">
        <v>171667</v>
      </c>
      <c r="N934" s="50" t="s">
        <v>471</v>
      </c>
      <c r="O934" s="50" t="s">
        <v>1091</v>
      </c>
      <c r="P934" s="55">
        <v>-754.22</v>
      </c>
      <c r="Q934" s="52">
        <v>10</v>
      </c>
      <c r="R934" s="50" t="s">
        <v>1914</v>
      </c>
      <c r="S934" s="52">
        <v>2020</v>
      </c>
      <c r="T934" s="50" t="s">
        <v>1915</v>
      </c>
      <c r="U934" s="50" t="s">
        <v>263</v>
      </c>
      <c r="V934" s="50" t="s">
        <v>303</v>
      </c>
      <c r="W934" s="50" t="s">
        <v>351</v>
      </c>
      <c r="X934" s="52">
        <v>1</v>
      </c>
      <c r="Y934" s="52">
        <v>140326</v>
      </c>
      <c r="Z934" s="50" t="s">
        <v>266</v>
      </c>
      <c r="AA934" s="52">
        <v>1</v>
      </c>
      <c r="AB934" s="52">
        <v>0</v>
      </c>
      <c r="AC934" s="51">
        <v>44126</v>
      </c>
      <c r="AD934" s="51">
        <v>44134</v>
      </c>
      <c r="AE934" s="50" t="s">
        <v>670</v>
      </c>
    </row>
    <row r="935" spans="1:31" ht="17.25" customHeight="1">
      <c r="A935" s="57" t="str">
        <f t="shared" si="29"/>
        <v>EST. MATERIAIS DE EXPEDIENTE C/ RESTRICAO</v>
      </c>
      <c r="B935" s="69" t="str">
        <f>VLOOKUP(A935,'De Para'!$C$3:$D$195,2,0)</f>
        <v>FORNECEDORES</v>
      </c>
      <c r="C935" s="83">
        <f t="shared" si="30"/>
        <v>10</v>
      </c>
      <c r="D935" s="50" t="s">
        <v>258</v>
      </c>
      <c r="E935" s="50" t="s">
        <v>410</v>
      </c>
      <c r="F935" s="51">
        <v>44126</v>
      </c>
      <c r="G935" s="50" t="s">
        <v>278</v>
      </c>
      <c r="H935" s="52">
        <v>100</v>
      </c>
      <c r="I935" s="50" t="s">
        <v>675</v>
      </c>
      <c r="J935" s="50" t="s">
        <v>409</v>
      </c>
      <c r="K935" s="50" t="s">
        <v>410</v>
      </c>
      <c r="L935" s="50" t="s">
        <v>470</v>
      </c>
      <c r="M935" s="52">
        <v>171669</v>
      </c>
      <c r="N935" s="50" t="s">
        <v>471</v>
      </c>
      <c r="O935" s="50" t="s">
        <v>575</v>
      </c>
      <c r="P935" s="55">
        <v>-2254.6</v>
      </c>
      <c r="Q935" s="52">
        <v>10</v>
      </c>
      <c r="R935" s="50" t="s">
        <v>374</v>
      </c>
      <c r="S935" s="52">
        <v>2020</v>
      </c>
      <c r="T935" s="50" t="s">
        <v>1916</v>
      </c>
      <c r="U935" s="50" t="s">
        <v>263</v>
      </c>
      <c r="V935" s="50" t="s">
        <v>303</v>
      </c>
      <c r="W935" s="50" t="s">
        <v>351</v>
      </c>
      <c r="X935" s="52">
        <v>1</v>
      </c>
      <c r="Y935" s="52">
        <v>140352</v>
      </c>
      <c r="Z935" s="50" t="s">
        <v>266</v>
      </c>
      <c r="AA935" s="52">
        <v>1</v>
      </c>
      <c r="AB935" s="52">
        <v>0</v>
      </c>
      <c r="AC935" s="51">
        <v>44126</v>
      </c>
      <c r="AD935" s="51">
        <v>44134</v>
      </c>
      <c r="AE935" s="50" t="s">
        <v>670</v>
      </c>
    </row>
    <row r="936" spans="1:31" ht="17.25" customHeight="1">
      <c r="A936" s="57" t="str">
        <f t="shared" si="29"/>
        <v>MEDICAMENTOS C/ RESTRICAO</v>
      </c>
      <c r="B936" s="69" t="str">
        <f>VLOOKUP(A936,'De Para'!$C$3:$D$195,2,0)</f>
        <v>FORNECEDORES</v>
      </c>
      <c r="C936" s="83">
        <f t="shared" si="30"/>
        <v>10</v>
      </c>
      <c r="D936" s="50" t="s">
        <v>258</v>
      </c>
      <c r="E936" s="50" t="s">
        <v>410</v>
      </c>
      <c r="F936" s="51">
        <v>44126</v>
      </c>
      <c r="G936" s="50" t="s">
        <v>278</v>
      </c>
      <c r="H936" s="52">
        <v>100</v>
      </c>
      <c r="I936" s="50" t="s">
        <v>675</v>
      </c>
      <c r="J936" s="50" t="s">
        <v>409</v>
      </c>
      <c r="K936" s="50" t="s">
        <v>410</v>
      </c>
      <c r="L936" s="50" t="s">
        <v>341</v>
      </c>
      <c r="M936" s="52">
        <v>171670</v>
      </c>
      <c r="N936" s="50" t="s">
        <v>342</v>
      </c>
      <c r="O936" s="50" t="s">
        <v>372</v>
      </c>
      <c r="P936" s="55">
        <v>-15454.3</v>
      </c>
      <c r="Q936" s="52">
        <v>10</v>
      </c>
      <c r="R936" s="50" t="s">
        <v>1917</v>
      </c>
      <c r="S936" s="52">
        <v>2020</v>
      </c>
      <c r="T936" s="50" t="s">
        <v>1918</v>
      </c>
      <c r="U936" s="50" t="s">
        <v>263</v>
      </c>
      <c r="V936" s="50" t="s">
        <v>303</v>
      </c>
      <c r="W936" s="50" t="s">
        <v>344</v>
      </c>
      <c r="X936" s="52">
        <v>1</v>
      </c>
      <c r="Y936" s="52">
        <v>140357</v>
      </c>
      <c r="Z936" s="50" t="s">
        <v>266</v>
      </c>
      <c r="AA936" s="52">
        <v>1</v>
      </c>
      <c r="AB936" s="52">
        <v>0</v>
      </c>
      <c r="AC936" s="51">
        <v>44126</v>
      </c>
      <c r="AD936" s="51">
        <v>44134</v>
      </c>
      <c r="AE936" s="50" t="s">
        <v>670</v>
      </c>
    </row>
    <row r="937" spans="1:31" ht="17.25" customHeight="1">
      <c r="A937" s="57" t="str">
        <f t="shared" si="29"/>
        <v>MATERIAIS HOSPITALARES C/ RESTRICAO</v>
      </c>
      <c r="B937" s="69" t="str">
        <f>VLOOKUP(A937,'De Para'!$C$3:$D$195,2,0)</f>
        <v>FORNECEDORES</v>
      </c>
      <c r="C937" s="83">
        <f t="shared" si="30"/>
        <v>10</v>
      </c>
      <c r="D937" s="50" t="s">
        <v>258</v>
      </c>
      <c r="E937" s="50" t="s">
        <v>410</v>
      </c>
      <c r="F937" s="51">
        <v>44126</v>
      </c>
      <c r="G937" s="50" t="s">
        <v>278</v>
      </c>
      <c r="H937" s="52">
        <v>100</v>
      </c>
      <c r="I937" s="50" t="s">
        <v>675</v>
      </c>
      <c r="J937" s="50" t="s">
        <v>409</v>
      </c>
      <c r="K937" s="50" t="s">
        <v>410</v>
      </c>
      <c r="L937" s="50" t="s">
        <v>359</v>
      </c>
      <c r="M937" s="52">
        <v>171671</v>
      </c>
      <c r="N937" s="50" t="s">
        <v>360</v>
      </c>
      <c r="O937" s="50" t="s">
        <v>386</v>
      </c>
      <c r="P937" s="55">
        <v>-1062</v>
      </c>
      <c r="Q937" s="52">
        <v>10</v>
      </c>
      <c r="R937" s="50" t="s">
        <v>1919</v>
      </c>
      <c r="S937" s="52">
        <v>2020</v>
      </c>
      <c r="T937" s="50" t="s">
        <v>1920</v>
      </c>
      <c r="U937" s="50" t="s">
        <v>263</v>
      </c>
      <c r="V937" s="50" t="s">
        <v>303</v>
      </c>
      <c r="W937" s="50" t="s">
        <v>344</v>
      </c>
      <c r="X937" s="52">
        <v>1</v>
      </c>
      <c r="Y937" s="52">
        <v>140553</v>
      </c>
      <c r="Z937" s="50" t="s">
        <v>266</v>
      </c>
      <c r="AA937" s="52">
        <v>1</v>
      </c>
      <c r="AB937" s="52">
        <v>0</v>
      </c>
      <c r="AC937" s="51">
        <v>44126</v>
      </c>
      <c r="AD937" s="51">
        <v>44134</v>
      </c>
      <c r="AE937" s="50" t="s">
        <v>670</v>
      </c>
    </row>
    <row r="938" spans="1:31" ht="17.25" customHeight="1">
      <c r="A938" s="57" t="str">
        <f t="shared" si="29"/>
        <v>SERVIÇO DE TRANSPORTE</v>
      </c>
      <c r="B938" s="69" t="str">
        <f>VLOOKUP(A938,'De Para'!$C$3:$D$195,2,0)</f>
        <v>FORNECEDORES</v>
      </c>
      <c r="C938" s="83">
        <f t="shared" si="30"/>
        <v>10</v>
      </c>
      <c r="D938" s="50" t="s">
        <v>258</v>
      </c>
      <c r="E938" s="50" t="s">
        <v>410</v>
      </c>
      <c r="F938" s="51">
        <v>44126</v>
      </c>
      <c r="G938" s="50" t="s">
        <v>278</v>
      </c>
      <c r="H938" s="52">
        <v>100</v>
      </c>
      <c r="I938" s="50" t="s">
        <v>675</v>
      </c>
      <c r="J938" s="50" t="s">
        <v>409</v>
      </c>
      <c r="K938" s="50" t="s">
        <v>410</v>
      </c>
      <c r="L938" s="50" t="s">
        <v>445</v>
      </c>
      <c r="M938" s="52">
        <v>171672</v>
      </c>
      <c r="N938" s="50" t="s">
        <v>446</v>
      </c>
      <c r="O938" s="50" t="s">
        <v>1231</v>
      </c>
      <c r="P938" s="55">
        <v>-20000</v>
      </c>
      <c r="Q938" s="52">
        <v>10</v>
      </c>
      <c r="R938" s="50" t="s">
        <v>502</v>
      </c>
      <c r="S938" s="52">
        <v>2020</v>
      </c>
      <c r="T938" s="50" t="s">
        <v>1921</v>
      </c>
      <c r="U938" s="50" t="s">
        <v>263</v>
      </c>
      <c r="V938" s="50" t="s">
        <v>288</v>
      </c>
      <c r="W938" s="50" t="s">
        <v>289</v>
      </c>
      <c r="X938" s="52">
        <v>1</v>
      </c>
      <c r="Y938" s="52">
        <v>141672</v>
      </c>
      <c r="Z938" s="50" t="s">
        <v>266</v>
      </c>
      <c r="AA938" s="52">
        <v>1</v>
      </c>
      <c r="AB938" s="52">
        <v>0</v>
      </c>
      <c r="AC938" s="51">
        <v>44126</v>
      </c>
      <c r="AD938" s="51">
        <v>44134</v>
      </c>
      <c r="AE938" s="50" t="s">
        <v>670</v>
      </c>
    </row>
    <row r="939" spans="1:31" ht="17.25" customHeight="1">
      <c r="A939" s="57" t="str">
        <f t="shared" si="29"/>
        <v>SERVIÇO GRÁFICO</v>
      </c>
      <c r="B939" s="69" t="str">
        <f>VLOOKUP(A939,'De Para'!$C$3:$D$195,2,0)</f>
        <v>FORNECEDORES</v>
      </c>
      <c r="C939" s="83">
        <f t="shared" si="30"/>
        <v>10</v>
      </c>
      <c r="D939" s="50" t="s">
        <v>258</v>
      </c>
      <c r="E939" s="50" t="s">
        <v>410</v>
      </c>
      <c r="F939" s="51">
        <v>44126</v>
      </c>
      <c r="G939" s="50" t="s">
        <v>278</v>
      </c>
      <c r="H939" s="52">
        <v>100</v>
      </c>
      <c r="I939" s="50" t="s">
        <v>675</v>
      </c>
      <c r="J939" s="50" t="s">
        <v>409</v>
      </c>
      <c r="K939" s="50" t="s">
        <v>410</v>
      </c>
      <c r="L939" s="50" t="s">
        <v>474</v>
      </c>
      <c r="M939" s="52">
        <v>171673</v>
      </c>
      <c r="N939" s="50" t="s">
        <v>475</v>
      </c>
      <c r="O939" s="50" t="s">
        <v>683</v>
      </c>
      <c r="P939" s="55">
        <v>-171</v>
      </c>
      <c r="Q939" s="52">
        <v>10</v>
      </c>
      <c r="R939" s="50" t="s">
        <v>1922</v>
      </c>
      <c r="S939" s="52">
        <v>2020</v>
      </c>
      <c r="T939" s="50" t="s">
        <v>1923</v>
      </c>
      <c r="U939" s="50" t="s">
        <v>263</v>
      </c>
      <c r="V939" s="50" t="s">
        <v>288</v>
      </c>
      <c r="W939" s="50" t="s">
        <v>289</v>
      </c>
      <c r="X939" s="52">
        <v>1</v>
      </c>
      <c r="Y939" s="52">
        <v>141708</v>
      </c>
      <c r="Z939" s="50" t="s">
        <v>266</v>
      </c>
      <c r="AA939" s="52">
        <v>1</v>
      </c>
      <c r="AB939" s="52">
        <v>0</v>
      </c>
      <c r="AC939" s="51">
        <v>44126</v>
      </c>
      <c r="AD939" s="51">
        <v>44134</v>
      </c>
      <c r="AE939" s="50" t="s">
        <v>670</v>
      </c>
    </row>
    <row r="940" spans="1:31" ht="17.25" customHeight="1">
      <c r="A940" s="57" t="str">
        <f t="shared" si="29"/>
        <v>GÊNEROS ALIMENTÍCIOS</v>
      </c>
      <c r="B940" s="69" t="str">
        <f>VLOOKUP(A940,'De Para'!$C$3:$D$195,2,0)</f>
        <v>FORNECEDORES</v>
      </c>
      <c r="C940" s="83">
        <f t="shared" si="30"/>
        <v>10</v>
      </c>
      <c r="D940" s="50" t="s">
        <v>258</v>
      </c>
      <c r="E940" s="50" t="s">
        <v>410</v>
      </c>
      <c r="F940" s="51">
        <v>44126</v>
      </c>
      <c r="G940" s="50" t="s">
        <v>278</v>
      </c>
      <c r="H940" s="52">
        <v>100</v>
      </c>
      <c r="I940" s="50" t="s">
        <v>675</v>
      </c>
      <c r="J940" s="50" t="s">
        <v>409</v>
      </c>
      <c r="K940" s="50" t="s">
        <v>410</v>
      </c>
      <c r="L940" s="50" t="s">
        <v>300</v>
      </c>
      <c r="M940" s="52">
        <v>171675</v>
      </c>
      <c r="N940" s="50" t="s">
        <v>301</v>
      </c>
      <c r="O940" s="50" t="s">
        <v>1668</v>
      </c>
      <c r="P940" s="55">
        <v>-123556.4</v>
      </c>
      <c r="Q940" s="52">
        <v>10</v>
      </c>
      <c r="R940" s="50" t="s">
        <v>412</v>
      </c>
      <c r="S940" s="52">
        <v>2020</v>
      </c>
      <c r="T940" s="50" t="s">
        <v>1924</v>
      </c>
      <c r="U940" s="50" t="s">
        <v>263</v>
      </c>
      <c r="V940" s="50" t="s">
        <v>303</v>
      </c>
      <c r="W940" s="50" t="s">
        <v>304</v>
      </c>
      <c r="X940" s="52">
        <v>1</v>
      </c>
      <c r="Y940" s="52">
        <v>141773</v>
      </c>
      <c r="Z940" s="50" t="s">
        <v>266</v>
      </c>
      <c r="AA940" s="52">
        <v>1</v>
      </c>
      <c r="AB940" s="52">
        <v>0</v>
      </c>
      <c r="AC940" s="51">
        <v>44126</v>
      </c>
      <c r="AD940" s="51">
        <v>44134</v>
      </c>
      <c r="AE940" s="50" t="s">
        <v>670</v>
      </c>
    </row>
    <row r="941" spans="1:31" ht="17.25" customHeight="1">
      <c r="A941" s="57" t="str">
        <f t="shared" si="29"/>
        <v>ALUGUEL DE CILINDROS DE OXIGÊNIO</v>
      </c>
      <c r="B941" s="69" t="str">
        <f>VLOOKUP(A941,'De Para'!$C$3:$D$195,2,0)</f>
        <v>FORNECEDORES</v>
      </c>
      <c r="C941" s="83">
        <f t="shared" si="30"/>
        <v>10</v>
      </c>
      <c r="D941" s="50" t="s">
        <v>258</v>
      </c>
      <c r="E941" s="50" t="s">
        <v>410</v>
      </c>
      <c r="F941" s="51">
        <v>44126</v>
      </c>
      <c r="G941" s="50" t="s">
        <v>278</v>
      </c>
      <c r="H941" s="52">
        <v>100</v>
      </c>
      <c r="I941" s="50" t="s">
        <v>675</v>
      </c>
      <c r="J941" s="50" t="s">
        <v>409</v>
      </c>
      <c r="K941" s="50" t="s">
        <v>410</v>
      </c>
      <c r="L941" s="50" t="s">
        <v>558</v>
      </c>
      <c r="M941" s="52">
        <v>171676</v>
      </c>
      <c r="N941" s="50" t="s">
        <v>559</v>
      </c>
      <c r="O941" s="50" t="s">
        <v>686</v>
      </c>
      <c r="P941" s="55">
        <v>-71400</v>
      </c>
      <c r="Q941" s="52">
        <v>10</v>
      </c>
      <c r="R941" s="50" t="s">
        <v>1925</v>
      </c>
      <c r="S941" s="52">
        <v>2020</v>
      </c>
      <c r="T941" s="50" t="s">
        <v>1926</v>
      </c>
      <c r="U941" s="50" t="s">
        <v>263</v>
      </c>
      <c r="V941" s="50" t="s">
        <v>329</v>
      </c>
      <c r="W941" s="50" t="s">
        <v>330</v>
      </c>
      <c r="X941" s="52">
        <v>1</v>
      </c>
      <c r="Y941" s="52">
        <v>141782</v>
      </c>
      <c r="Z941" s="50" t="s">
        <v>266</v>
      </c>
      <c r="AA941" s="52">
        <v>1</v>
      </c>
      <c r="AB941" s="52">
        <v>0</v>
      </c>
      <c r="AC941" s="51">
        <v>44126</v>
      </c>
      <c r="AD941" s="51">
        <v>44134</v>
      </c>
      <c r="AE941" s="50" t="s">
        <v>670</v>
      </c>
    </row>
    <row r="942" spans="1:31" ht="17.25" customHeight="1">
      <c r="A942" s="57" t="str">
        <f t="shared" si="29"/>
        <v>ALUGUEL DE MÁQUINAS E EQUIPAMENTOS</v>
      </c>
      <c r="B942" s="69" t="str">
        <f>VLOOKUP(A942,'De Para'!$C$3:$D$195,2,0)</f>
        <v>FORNECEDORES</v>
      </c>
      <c r="C942" s="83">
        <f t="shared" si="30"/>
        <v>10</v>
      </c>
      <c r="D942" s="50" t="s">
        <v>258</v>
      </c>
      <c r="E942" s="50" t="s">
        <v>410</v>
      </c>
      <c r="F942" s="51">
        <v>44126</v>
      </c>
      <c r="G942" s="50" t="s">
        <v>278</v>
      </c>
      <c r="H942" s="52">
        <v>100</v>
      </c>
      <c r="I942" s="50" t="s">
        <v>675</v>
      </c>
      <c r="J942" s="50" t="s">
        <v>409</v>
      </c>
      <c r="K942" s="50" t="s">
        <v>410</v>
      </c>
      <c r="L942" s="50" t="s">
        <v>439</v>
      </c>
      <c r="M942" s="52">
        <v>171677</v>
      </c>
      <c r="N942" s="50" t="s">
        <v>440</v>
      </c>
      <c r="O942" s="50" t="s">
        <v>927</v>
      </c>
      <c r="P942" s="55">
        <v>-32760.3</v>
      </c>
      <c r="Q942" s="52">
        <v>10</v>
      </c>
      <c r="R942" s="50" t="s">
        <v>1927</v>
      </c>
      <c r="S942" s="52">
        <v>2020</v>
      </c>
      <c r="T942" s="50" t="s">
        <v>1928</v>
      </c>
      <c r="U942" s="50" t="s">
        <v>263</v>
      </c>
      <c r="V942" s="50" t="s">
        <v>329</v>
      </c>
      <c r="W942" s="50" t="s">
        <v>330</v>
      </c>
      <c r="X942" s="52">
        <v>1</v>
      </c>
      <c r="Y942" s="52">
        <v>141817</v>
      </c>
      <c r="Z942" s="50" t="s">
        <v>266</v>
      </c>
      <c r="AA942" s="52">
        <v>1</v>
      </c>
      <c r="AB942" s="52">
        <v>0</v>
      </c>
      <c r="AC942" s="51">
        <v>44126</v>
      </c>
      <c r="AD942" s="51">
        <v>44134</v>
      </c>
      <c r="AE942" s="50" t="s">
        <v>670</v>
      </c>
    </row>
    <row r="943" spans="1:31" ht="17.25" customHeight="1">
      <c r="A943" s="57" t="str">
        <f t="shared" si="29"/>
        <v xml:space="preserve">SERVIÇO DE COMUNICAÇÃO </v>
      </c>
      <c r="B943" s="69" t="str">
        <f>VLOOKUP(A943,'De Para'!$C$3:$D$195,2,0)</f>
        <v>FORNECEDORES</v>
      </c>
      <c r="C943" s="83">
        <f t="shared" si="30"/>
        <v>10</v>
      </c>
      <c r="D943" s="50" t="s">
        <v>258</v>
      </c>
      <c r="E943" s="50" t="s">
        <v>410</v>
      </c>
      <c r="F943" s="51">
        <v>44126</v>
      </c>
      <c r="G943" s="50" t="s">
        <v>278</v>
      </c>
      <c r="H943" s="52">
        <v>100</v>
      </c>
      <c r="I943" s="50" t="s">
        <v>675</v>
      </c>
      <c r="J943" s="50" t="s">
        <v>409</v>
      </c>
      <c r="K943" s="50" t="s">
        <v>410</v>
      </c>
      <c r="L943" s="50" t="s">
        <v>430</v>
      </c>
      <c r="M943" s="52">
        <v>171678</v>
      </c>
      <c r="N943" s="50" t="s">
        <v>431</v>
      </c>
      <c r="O943" s="50" t="s">
        <v>432</v>
      </c>
      <c r="P943" s="55">
        <v>-20000</v>
      </c>
      <c r="Q943" s="52">
        <v>10</v>
      </c>
      <c r="R943" s="50" t="s">
        <v>1929</v>
      </c>
      <c r="S943" s="52">
        <v>2020</v>
      </c>
      <c r="T943" s="50" t="s">
        <v>1930</v>
      </c>
      <c r="U943" s="50" t="s">
        <v>263</v>
      </c>
      <c r="V943" s="50" t="s">
        <v>288</v>
      </c>
      <c r="W943" s="50" t="s">
        <v>325</v>
      </c>
      <c r="X943" s="52">
        <v>1</v>
      </c>
      <c r="Y943" s="52">
        <v>141819</v>
      </c>
      <c r="Z943" s="50" t="s">
        <v>266</v>
      </c>
      <c r="AA943" s="52">
        <v>1</v>
      </c>
      <c r="AB943" s="52">
        <v>0</v>
      </c>
      <c r="AC943" s="51">
        <v>44126</v>
      </c>
      <c r="AD943" s="51">
        <v>44134</v>
      </c>
      <c r="AE943" s="50" t="s">
        <v>670</v>
      </c>
    </row>
    <row r="944" spans="1:31" ht="17.25" customHeight="1">
      <c r="A944" s="57" t="str">
        <f t="shared" si="29"/>
        <v>SERVIÇO DE LABORATÓRIO/APOIO DIAGNOSTICO</v>
      </c>
      <c r="B944" s="69" t="str">
        <f>VLOOKUP(A944,'De Para'!$C$3:$D$195,2,0)</f>
        <v>FORNECEDORES</v>
      </c>
      <c r="C944" s="83">
        <f t="shared" si="30"/>
        <v>10</v>
      </c>
      <c r="D944" s="50" t="s">
        <v>258</v>
      </c>
      <c r="E944" s="50" t="s">
        <v>410</v>
      </c>
      <c r="F944" s="51">
        <v>44126</v>
      </c>
      <c r="G944" s="50" t="s">
        <v>278</v>
      </c>
      <c r="H944" s="52">
        <v>100</v>
      </c>
      <c r="I944" s="50" t="s">
        <v>675</v>
      </c>
      <c r="J944" s="50" t="s">
        <v>409</v>
      </c>
      <c r="K944" s="50" t="s">
        <v>410</v>
      </c>
      <c r="L944" s="50" t="s">
        <v>297</v>
      </c>
      <c r="M944" s="52">
        <v>171679</v>
      </c>
      <c r="N944" s="50" t="s">
        <v>298</v>
      </c>
      <c r="O944" s="50" t="s">
        <v>1279</v>
      </c>
      <c r="P944" s="55">
        <v>-3600</v>
      </c>
      <c r="Q944" s="52">
        <v>10</v>
      </c>
      <c r="R944" s="50" t="s">
        <v>1931</v>
      </c>
      <c r="S944" s="52">
        <v>2020</v>
      </c>
      <c r="T944" s="50" t="s">
        <v>1932</v>
      </c>
      <c r="U944" s="50" t="s">
        <v>263</v>
      </c>
      <c r="V944" s="50" t="s">
        <v>288</v>
      </c>
      <c r="W944" s="50" t="s">
        <v>289</v>
      </c>
      <c r="X944" s="52">
        <v>1</v>
      </c>
      <c r="Y944" s="52">
        <v>141820</v>
      </c>
      <c r="Z944" s="50" t="s">
        <v>266</v>
      </c>
      <c r="AA944" s="52">
        <v>1</v>
      </c>
      <c r="AB944" s="52">
        <v>0</v>
      </c>
      <c r="AC944" s="51">
        <v>44126</v>
      </c>
      <c r="AD944" s="51">
        <v>44134</v>
      </c>
      <c r="AE944" s="50" t="s">
        <v>670</v>
      </c>
    </row>
    <row r="945" spans="1:31" ht="17.25" customHeight="1">
      <c r="A945" s="57" t="str">
        <f t="shared" si="29"/>
        <v>MEDICAMENTOS C/ RESTRICAO</v>
      </c>
      <c r="B945" s="69" t="str">
        <f>VLOOKUP(A945,'De Para'!$C$3:$D$195,2,0)</f>
        <v>FORNECEDORES</v>
      </c>
      <c r="C945" s="83">
        <f t="shared" si="30"/>
        <v>10</v>
      </c>
      <c r="D945" s="50" t="s">
        <v>258</v>
      </c>
      <c r="E945" s="50" t="s">
        <v>410</v>
      </c>
      <c r="F945" s="51">
        <v>44126</v>
      </c>
      <c r="G945" s="50" t="s">
        <v>278</v>
      </c>
      <c r="H945" s="52">
        <v>100</v>
      </c>
      <c r="I945" s="50" t="s">
        <v>675</v>
      </c>
      <c r="J945" s="50" t="s">
        <v>409</v>
      </c>
      <c r="K945" s="50" t="s">
        <v>410</v>
      </c>
      <c r="L945" s="50" t="s">
        <v>341</v>
      </c>
      <c r="M945" s="52">
        <v>171680</v>
      </c>
      <c r="N945" s="50" t="s">
        <v>342</v>
      </c>
      <c r="O945" s="50" t="s">
        <v>538</v>
      </c>
      <c r="P945" s="55">
        <v>-4769.5</v>
      </c>
      <c r="Q945" s="52">
        <v>10</v>
      </c>
      <c r="R945" s="50" t="s">
        <v>1933</v>
      </c>
      <c r="S945" s="52">
        <v>2020</v>
      </c>
      <c r="T945" s="50" t="s">
        <v>1934</v>
      </c>
      <c r="U945" s="50" t="s">
        <v>263</v>
      </c>
      <c r="V945" s="50" t="s">
        <v>303</v>
      </c>
      <c r="W945" s="50" t="s">
        <v>344</v>
      </c>
      <c r="X945" s="52">
        <v>1</v>
      </c>
      <c r="Y945" s="52">
        <v>142272</v>
      </c>
      <c r="Z945" s="50" t="s">
        <v>266</v>
      </c>
      <c r="AA945" s="52">
        <v>1</v>
      </c>
      <c r="AB945" s="52">
        <v>0</v>
      </c>
      <c r="AC945" s="51">
        <v>44126</v>
      </c>
      <c r="AD945" s="51">
        <v>44134</v>
      </c>
      <c r="AE945" s="50" t="s">
        <v>670</v>
      </c>
    </row>
    <row r="946" spans="1:31" ht="17.25" customHeight="1">
      <c r="A946" s="57" t="str">
        <f t="shared" si="29"/>
        <v>MEDICAMENTOS C/ RESTRICAO</v>
      </c>
      <c r="B946" s="69" t="str">
        <f>VLOOKUP(A946,'De Para'!$C$3:$D$195,2,0)</f>
        <v>FORNECEDORES</v>
      </c>
      <c r="C946" s="83">
        <f t="shared" si="30"/>
        <v>10</v>
      </c>
      <c r="D946" s="50" t="s">
        <v>258</v>
      </c>
      <c r="E946" s="50" t="s">
        <v>410</v>
      </c>
      <c r="F946" s="51">
        <v>44126</v>
      </c>
      <c r="G946" s="50" t="s">
        <v>278</v>
      </c>
      <c r="H946" s="52">
        <v>100</v>
      </c>
      <c r="I946" s="50" t="s">
        <v>675</v>
      </c>
      <c r="J946" s="50" t="s">
        <v>409</v>
      </c>
      <c r="K946" s="50" t="s">
        <v>410</v>
      </c>
      <c r="L946" s="50" t="s">
        <v>341</v>
      </c>
      <c r="M946" s="52">
        <v>171681</v>
      </c>
      <c r="N946" s="50" t="s">
        <v>342</v>
      </c>
      <c r="O946" s="50" t="s">
        <v>391</v>
      </c>
      <c r="P946" s="55">
        <v>-4277.8999999999996</v>
      </c>
      <c r="Q946" s="52">
        <v>10</v>
      </c>
      <c r="R946" s="50" t="s">
        <v>1935</v>
      </c>
      <c r="S946" s="52">
        <v>2020</v>
      </c>
      <c r="T946" s="50" t="s">
        <v>1936</v>
      </c>
      <c r="U946" s="50" t="s">
        <v>263</v>
      </c>
      <c r="V946" s="50" t="s">
        <v>303</v>
      </c>
      <c r="W946" s="50" t="s">
        <v>344</v>
      </c>
      <c r="X946" s="52">
        <v>1</v>
      </c>
      <c r="Y946" s="52">
        <v>142513</v>
      </c>
      <c r="Z946" s="50" t="s">
        <v>266</v>
      </c>
      <c r="AA946" s="52">
        <v>1</v>
      </c>
      <c r="AB946" s="52">
        <v>0</v>
      </c>
      <c r="AC946" s="51">
        <v>44126</v>
      </c>
      <c r="AD946" s="51">
        <v>44134</v>
      </c>
      <c r="AE946" s="50" t="s">
        <v>670</v>
      </c>
    </row>
    <row r="947" spans="1:31" ht="17.25" customHeight="1">
      <c r="A947" s="57" t="str">
        <f t="shared" si="29"/>
        <v>EST. MATERIAIS DE EXPEDIENTE C/ RESTRICAO</v>
      </c>
      <c r="B947" s="69" t="str">
        <f>VLOOKUP(A947,'De Para'!$C$3:$D$195,2,0)</f>
        <v>FORNECEDORES</v>
      </c>
      <c r="C947" s="83">
        <f t="shared" si="30"/>
        <v>10</v>
      </c>
      <c r="D947" s="50" t="s">
        <v>258</v>
      </c>
      <c r="E947" s="50" t="s">
        <v>410</v>
      </c>
      <c r="F947" s="51">
        <v>44126</v>
      </c>
      <c r="G947" s="50" t="s">
        <v>278</v>
      </c>
      <c r="H947" s="52">
        <v>100</v>
      </c>
      <c r="I947" s="50" t="s">
        <v>675</v>
      </c>
      <c r="J947" s="50" t="s">
        <v>409</v>
      </c>
      <c r="K947" s="50" t="s">
        <v>410</v>
      </c>
      <c r="L947" s="50" t="s">
        <v>470</v>
      </c>
      <c r="M947" s="52">
        <v>171682</v>
      </c>
      <c r="N947" s="50" t="s">
        <v>471</v>
      </c>
      <c r="O947" s="50" t="s">
        <v>385</v>
      </c>
      <c r="P947" s="55">
        <v>-1500</v>
      </c>
      <c r="Q947" s="52">
        <v>10</v>
      </c>
      <c r="R947" s="50" t="s">
        <v>1937</v>
      </c>
      <c r="S947" s="52">
        <v>2020</v>
      </c>
      <c r="T947" s="50" t="s">
        <v>1938</v>
      </c>
      <c r="U947" s="50" t="s">
        <v>263</v>
      </c>
      <c r="V947" s="50" t="s">
        <v>303</v>
      </c>
      <c r="W947" s="50" t="s">
        <v>351</v>
      </c>
      <c r="X947" s="52">
        <v>1</v>
      </c>
      <c r="Y947" s="52">
        <v>142518</v>
      </c>
      <c r="Z947" s="50" t="s">
        <v>266</v>
      </c>
      <c r="AA947" s="52">
        <v>1</v>
      </c>
      <c r="AB947" s="52">
        <v>0</v>
      </c>
      <c r="AC947" s="51">
        <v>44126</v>
      </c>
      <c r="AD947" s="51">
        <v>44134</v>
      </c>
      <c r="AE947" s="50" t="s">
        <v>670</v>
      </c>
    </row>
    <row r="948" spans="1:31" ht="17.25" customHeight="1">
      <c r="A948" s="57" t="str">
        <f t="shared" si="29"/>
        <v>MATERIAIS HOSPITALARES C/ RESTRICAO</v>
      </c>
      <c r="B948" s="69" t="str">
        <f>VLOOKUP(A948,'De Para'!$C$3:$D$195,2,0)</f>
        <v>FORNECEDORES</v>
      </c>
      <c r="C948" s="83">
        <f t="shared" si="30"/>
        <v>10</v>
      </c>
      <c r="D948" s="50" t="s">
        <v>258</v>
      </c>
      <c r="E948" s="50" t="s">
        <v>410</v>
      </c>
      <c r="F948" s="51">
        <v>44126</v>
      </c>
      <c r="G948" s="50" t="s">
        <v>278</v>
      </c>
      <c r="H948" s="52">
        <v>100</v>
      </c>
      <c r="I948" s="50" t="s">
        <v>675</v>
      </c>
      <c r="J948" s="50" t="s">
        <v>409</v>
      </c>
      <c r="K948" s="50" t="s">
        <v>410</v>
      </c>
      <c r="L948" s="50" t="s">
        <v>359</v>
      </c>
      <c r="M948" s="52">
        <v>171683</v>
      </c>
      <c r="N948" s="50" t="s">
        <v>360</v>
      </c>
      <c r="O948" s="50" t="s">
        <v>482</v>
      </c>
      <c r="P948" s="55">
        <v>-1140.97</v>
      </c>
      <c r="Q948" s="52">
        <v>10</v>
      </c>
      <c r="R948" s="50" t="s">
        <v>1939</v>
      </c>
      <c r="S948" s="52">
        <v>2020</v>
      </c>
      <c r="T948" s="50" t="s">
        <v>1940</v>
      </c>
      <c r="U948" s="50" t="s">
        <v>263</v>
      </c>
      <c r="V948" s="50" t="s">
        <v>303</v>
      </c>
      <c r="W948" s="50" t="s">
        <v>344</v>
      </c>
      <c r="X948" s="52">
        <v>1</v>
      </c>
      <c r="Y948" s="52">
        <v>142526</v>
      </c>
      <c r="Z948" s="50" t="s">
        <v>266</v>
      </c>
      <c r="AA948" s="52">
        <v>1</v>
      </c>
      <c r="AB948" s="52">
        <v>0</v>
      </c>
      <c r="AC948" s="51">
        <v>44126</v>
      </c>
      <c r="AD948" s="51">
        <v>44134</v>
      </c>
      <c r="AE948" s="50" t="s">
        <v>670</v>
      </c>
    </row>
    <row r="949" spans="1:31" ht="17.25" customHeight="1">
      <c r="A949" s="57" t="str">
        <f t="shared" si="29"/>
        <v>EST. MATERIAIS DE EXPEDIENTE C/ RESTRICAO</v>
      </c>
      <c r="B949" s="69" t="str">
        <f>VLOOKUP(A949,'De Para'!$C$3:$D$195,2,0)</f>
        <v>FORNECEDORES</v>
      </c>
      <c r="C949" s="83">
        <f t="shared" si="30"/>
        <v>10</v>
      </c>
      <c r="D949" s="50" t="s">
        <v>258</v>
      </c>
      <c r="E949" s="50" t="s">
        <v>410</v>
      </c>
      <c r="F949" s="51">
        <v>44126</v>
      </c>
      <c r="G949" s="50" t="s">
        <v>278</v>
      </c>
      <c r="H949" s="52">
        <v>100</v>
      </c>
      <c r="I949" s="86" t="s">
        <v>675</v>
      </c>
      <c r="J949" s="50" t="s">
        <v>409</v>
      </c>
      <c r="K949" s="50" t="s">
        <v>410</v>
      </c>
      <c r="L949" s="50" t="s">
        <v>470</v>
      </c>
      <c r="M949" s="52">
        <v>171684</v>
      </c>
      <c r="N949" s="50" t="s">
        <v>471</v>
      </c>
      <c r="O949" s="53" t="s">
        <v>482</v>
      </c>
      <c r="P949" s="55">
        <v>-285.2</v>
      </c>
      <c r="Q949" s="52">
        <v>10</v>
      </c>
      <c r="R949" s="50" t="s">
        <v>1941</v>
      </c>
      <c r="S949" s="52">
        <v>2020</v>
      </c>
      <c r="T949" s="50" t="s">
        <v>1942</v>
      </c>
      <c r="U949" s="50" t="s">
        <v>263</v>
      </c>
      <c r="V949" s="50" t="s">
        <v>303</v>
      </c>
      <c r="W949" s="50" t="s">
        <v>351</v>
      </c>
      <c r="X949" s="52">
        <v>1</v>
      </c>
      <c r="Y949" s="52">
        <v>142538</v>
      </c>
      <c r="Z949" s="50" t="s">
        <v>266</v>
      </c>
      <c r="AA949" s="52">
        <v>1</v>
      </c>
      <c r="AB949" s="52">
        <v>0</v>
      </c>
      <c r="AC949" s="51">
        <v>44126</v>
      </c>
      <c r="AD949" s="51">
        <v>44134</v>
      </c>
      <c r="AE949" s="50" t="s">
        <v>670</v>
      </c>
    </row>
    <row r="950" spans="1:31" ht="17.25" customHeight="1">
      <c r="A950" s="57" t="str">
        <f t="shared" si="29"/>
        <v>EST. MATERIAIS DE EXPEDIENTE C/ RESTRICAO</v>
      </c>
      <c r="B950" s="69" t="str">
        <f>VLOOKUP(A950,'De Para'!$C$3:$D$195,2,0)</f>
        <v>FORNECEDORES</v>
      </c>
      <c r="C950" s="83">
        <f t="shared" si="30"/>
        <v>10</v>
      </c>
      <c r="D950" s="50" t="s">
        <v>258</v>
      </c>
      <c r="E950" s="50" t="s">
        <v>410</v>
      </c>
      <c r="F950" s="51">
        <v>44126</v>
      </c>
      <c r="G950" s="50" t="s">
        <v>278</v>
      </c>
      <c r="H950" s="52">
        <v>100</v>
      </c>
      <c r="I950" s="50" t="s">
        <v>675</v>
      </c>
      <c r="J950" s="50" t="s">
        <v>409</v>
      </c>
      <c r="K950" s="50" t="s">
        <v>410</v>
      </c>
      <c r="L950" s="50" t="s">
        <v>470</v>
      </c>
      <c r="M950" s="52">
        <v>171685</v>
      </c>
      <c r="N950" s="50" t="s">
        <v>471</v>
      </c>
      <c r="O950" s="50" t="s">
        <v>385</v>
      </c>
      <c r="P950" s="55">
        <v>-494.85</v>
      </c>
      <c r="Q950" s="52">
        <v>10</v>
      </c>
      <c r="R950" s="50" t="s">
        <v>1943</v>
      </c>
      <c r="S950" s="52">
        <v>2020</v>
      </c>
      <c r="T950" s="50" t="s">
        <v>1944</v>
      </c>
      <c r="U950" s="50" t="s">
        <v>263</v>
      </c>
      <c r="V950" s="50" t="s">
        <v>303</v>
      </c>
      <c r="W950" s="50" t="s">
        <v>351</v>
      </c>
      <c r="X950" s="52">
        <v>1</v>
      </c>
      <c r="Y950" s="52">
        <v>142541</v>
      </c>
      <c r="Z950" s="50" t="s">
        <v>266</v>
      </c>
      <c r="AA950" s="52">
        <v>1</v>
      </c>
      <c r="AB950" s="52">
        <v>0</v>
      </c>
      <c r="AC950" s="51">
        <v>44126</v>
      </c>
      <c r="AD950" s="51">
        <v>44134</v>
      </c>
      <c r="AE950" s="50" t="s">
        <v>670</v>
      </c>
    </row>
    <row r="951" spans="1:31" ht="17.25" customHeight="1">
      <c r="A951" s="57" t="str">
        <f t="shared" si="29"/>
        <v>MEDICAMENTOS C/ RESTRICAO</v>
      </c>
      <c r="B951" s="69" t="str">
        <f>VLOOKUP(A951,'De Para'!$C$3:$D$195,2,0)</f>
        <v>FORNECEDORES</v>
      </c>
      <c r="C951" s="83">
        <f t="shared" si="30"/>
        <v>10</v>
      </c>
      <c r="D951" s="50" t="s">
        <v>258</v>
      </c>
      <c r="E951" s="50" t="s">
        <v>410</v>
      </c>
      <c r="F951" s="51">
        <v>44126</v>
      </c>
      <c r="G951" s="50" t="s">
        <v>278</v>
      </c>
      <c r="H951" s="52">
        <v>100</v>
      </c>
      <c r="I951" s="50" t="s">
        <v>675</v>
      </c>
      <c r="J951" s="50" t="s">
        <v>409</v>
      </c>
      <c r="K951" s="50" t="s">
        <v>410</v>
      </c>
      <c r="L951" s="50" t="s">
        <v>341</v>
      </c>
      <c r="M951" s="52">
        <v>171686</v>
      </c>
      <c r="N951" s="50" t="s">
        <v>342</v>
      </c>
      <c r="O951" s="50" t="s">
        <v>541</v>
      </c>
      <c r="P951" s="55">
        <v>-2541</v>
      </c>
      <c r="Q951" s="52">
        <v>10</v>
      </c>
      <c r="R951" s="50" t="s">
        <v>1945</v>
      </c>
      <c r="S951" s="52">
        <v>2020</v>
      </c>
      <c r="T951" s="50" t="s">
        <v>1946</v>
      </c>
      <c r="U951" s="50" t="s">
        <v>263</v>
      </c>
      <c r="V951" s="50" t="s">
        <v>303</v>
      </c>
      <c r="W951" s="50" t="s">
        <v>344</v>
      </c>
      <c r="X951" s="52">
        <v>1</v>
      </c>
      <c r="Y951" s="52">
        <v>142557</v>
      </c>
      <c r="Z951" s="50" t="s">
        <v>266</v>
      </c>
      <c r="AA951" s="52">
        <v>1</v>
      </c>
      <c r="AB951" s="52">
        <v>0</v>
      </c>
      <c r="AC951" s="51">
        <v>44126</v>
      </c>
      <c r="AD951" s="51">
        <v>44134</v>
      </c>
      <c r="AE951" s="50" t="s">
        <v>670</v>
      </c>
    </row>
    <row r="952" spans="1:31" ht="17.25" customHeight="1">
      <c r="A952" s="57" t="str">
        <f t="shared" si="29"/>
        <v>ALUGUEL DE VEÍCULOS</v>
      </c>
      <c r="B952" s="69" t="str">
        <f>VLOOKUP(A952,'De Para'!$C$3:$D$195,2,0)</f>
        <v>FORNECEDORES</v>
      </c>
      <c r="C952" s="83">
        <f t="shared" si="30"/>
        <v>10</v>
      </c>
      <c r="D952" s="50" t="s">
        <v>258</v>
      </c>
      <c r="E952" s="50" t="s">
        <v>410</v>
      </c>
      <c r="F952" s="51">
        <v>44126</v>
      </c>
      <c r="G952" s="50" t="s">
        <v>278</v>
      </c>
      <c r="H952" s="52">
        <v>100</v>
      </c>
      <c r="I952" s="50" t="s">
        <v>675</v>
      </c>
      <c r="J952" s="50" t="s">
        <v>409</v>
      </c>
      <c r="K952" s="50" t="s">
        <v>410</v>
      </c>
      <c r="L952" s="50" t="s">
        <v>586</v>
      </c>
      <c r="M952" s="52">
        <v>171687</v>
      </c>
      <c r="N952" s="50" t="s">
        <v>587</v>
      </c>
      <c r="O952" s="50" t="s">
        <v>590</v>
      </c>
      <c r="P952" s="55">
        <v>-504</v>
      </c>
      <c r="Q952" s="52">
        <v>10</v>
      </c>
      <c r="R952" s="50" t="s">
        <v>1947</v>
      </c>
      <c r="S952" s="52">
        <v>2020</v>
      </c>
      <c r="T952" s="50" t="s">
        <v>1948</v>
      </c>
      <c r="U952" s="50" t="s">
        <v>263</v>
      </c>
      <c r="V952" s="50" t="s">
        <v>329</v>
      </c>
      <c r="W952" s="50" t="s">
        <v>330</v>
      </c>
      <c r="X952" s="52">
        <v>1</v>
      </c>
      <c r="Y952" s="52">
        <v>142634</v>
      </c>
      <c r="Z952" s="50" t="s">
        <v>266</v>
      </c>
      <c r="AA952" s="52">
        <v>1</v>
      </c>
      <c r="AB952" s="52">
        <v>0</v>
      </c>
      <c r="AC952" s="51">
        <v>44126</v>
      </c>
      <c r="AD952" s="51">
        <v>44134</v>
      </c>
      <c r="AE952" s="50" t="s">
        <v>670</v>
      </c>
    </row>
    <row r="953" spans="1:31" ht="17.25" customHeight="1">
      <c r="A953" s="57" t="str">
        <f t="shared" si="29"/>
        <v>ALUGUEL DE VEÍCULOS</v>
      </c>
      <c r="B953" s="69" t="str">
        <f>VLOOKUP(A953,'De Para'!$C$3:$D$195,2,0)</f>
        <v>FORNECEDORES</v>
      </c>
      <c r="C953" s="83">
        <f t="shared" si="30"/>
        <v>10</v>
      </c>
      <c r="D953" s="50" t="s">
        <v>258</v>
      </c>
      <c r="E953" s="50" t="s">
        <v>410</v>
      </c>
      <c r="F953" s="51">
        <v>44126</v>
      </c>
      <c r="G953" s="50" t="s">
        <v>278</v>
      </c>
      <c r="H953" s="52">
        <v>100</v>
      </c>
      <c r="I953" s="50" t="s">
        <v>675</v>
      </c>
      <c r="J953" s="50" t="s">
        <v>409</v>
      </c>
      <c r="K953" s="50" t="s">
        <v>410</v>
      </c>
      <c r="L953" s="50" t="s">
        <v>586</v>
      </c>
      <c r="M953" s="52">
        <v>171688</v>
      </c>
      <c r="N953" s="50" t="s">
        <v>587</v>
      </c>
      <c r="O953" s="50" t="s">
        <v>590</v>
      </c>
      <c r="P953" s="55">
        <v>-3305.41</v>
      </c>
      <c r="Q953" s="52">
        <v>10</v>
      </c>
      <c r="R953" s="50" t="s">
        <v>1949</v>
      </c>
      <c r="S953" s="52">
        <v>2020</v>
      </c>
      <c r="T953" s="50" t="s">
        <v>1950</v>
      </c>
      <c r="U953" s="50" t="s">
        <v>263</v>
      </c>
      <c r="V953" s="50" t="s">
        <v>329</v>
      </c>
      <c r="W953" s="50" t="s">
        <v>330</v>
      </c>
      <c r="X953" s="52">
        <v>1</v>
      </c>
      <c r="Y953" s="52">
        <v>142642</v>
      </c>
      <c r="Z953" s="50" t="s">
        <v>266</v>
      </c>
      <c r="AA953" s="52">
        <v>1</v>
      </c>
      <c r="AB953" s="52">
        <v>0</v>
      </c>
      <c r="AC953" s="51">
        <v>44126</v>
      </c>
      <c r="AD953" s="51">
        <v>44134</v>
      </c>
      <c r="AE953" s="50" t="s">
        <v>670</v>
      </c>
    </row>
    <row r="954" spans="1:31" ht="17.25" customHeight="1">
      <c r="A954" s="57" t="str">
        <f t="shared" si="29"/>
        <v>ALUGUEL DE VEÍCULOS</v>
      </c>
      <c r="B954" s="69" t="str">
        <f>VLOOKUP(A954,'De Para'!$C$3:$D$195,2,0)</f>
        <v>FORNECEDORES</v>
      </c>
      <c r="C954" s="83">
        <f t="shared" si="30"/>
        <v>10</v>
      </c>
      <c r="D954" s="50" t="s">
        <v>258</v>
      </c>
      <c r="E954" s="50" t="s">
        <v>410</v>
      </c>
      <c r="F954" s="51">
        <v>44126</v>
      </c>
      <c r="G954" s="50" t="s">
        <v>278</v>
      </c>
      <c r="H954" s="52">
        <v>100</v>
      </c>
      <c r="I954" s="50" t="s">
        <v>675</v>
      </c>
      <c r="J954" s="50" t="s">
        <v>409</v>
      </c>
      <c r="K954" s="50" t="s">
        <v>410</v>
      </c>
      <c r="L954" s="50" t="s">
        <v>586</v>
      </c>
      <c r="M954" s="52">
        <v>171689</v>
      </c>
      <c r="N954" s="50" t="s">
        <v>587</v>
      </c>
      <c r="O954" s="50" t="s">
        <v>590</v>
      </c>
      <c r="P954" s="55">
        <v>-2100</v>
      </c>
      <c r="Q954" s="52">
        <v>10</v>
      </c>
      <c r="R954" s="50" t="s">
        <v>1951</v>
      </c>
      <c r="S954" s="52">
        <v>2020</v>
      </c>
      <c r="T954" s="50" t="s">
        <v>1952</v>
      </c>
      <c r="U954" s="50" t="s">
        <v>263</v>
      </c>
      <c r="V954" s="50" t="s">
        <v>329</v>
      </c>
      <c r="W954" s="50" t="s">
        <v>330</v>
      </c>
      <c r="X954" s="52">
        <v>1</v>
      </c>
      <c r="Y954" s="52">
        <v>142644</v>
      </c>
      <c r="Z954" s="50" t="s">
        <v>266</v>
      </c>
      <c r="AA954" s="52">
        <v>1</v>
      </c>
      <c r="AB954" s="52">
        <v>0</v>
      </c>
      <c r="AC954" s="51">
        <v>44126</v>
      </c>
      <c r="AD954" s="51">
        <v>44134</v>
      </c>
      <c r="AE954" s="50" t="s">
        <v>670</v>
      </c>
    </row>
    <row r="955" spans="1:31" ht="17.25" customHeight="1">
      <c r="A955" s="57" t="str">
        <f t="shared" si="29"/>
        <v>ALUGUEL DE VEÍCULOS</v>
      </c>
      <c r="B955" s="69" t="str">
        <f>VLOOKUP(A955,'De Para'!$C$3:$D$195,2,0)</f>
        <v>FORNECEDORES</v>
      </c>
      <c r="C955" s="83">
        <f t="shared" si="30"/>
        <v>10</v>
      </c>
      <c r="D955" s="50" t="s">
        <v>258</v>
      </c>
      <c r="E955" s="50" t="s">
        <v>410</v>
      </c>
      <c r="F955" s="51">
        <v>44126</v>
      </c>
      <c r="G955" s="50" t="s">
        <v>278</v>
      </c>
      <c r="H955" s="52">
        <v>100</v>
      </c>
      <c r="I955" s="50" t="s">
        <v>675</v>
      </c>
      <c r="J955" s="50" t="s">
        <v>409</v>
      </c>
      <c r="K955" s="50" t="s">
        <v>410</v>
      </c>
      <c r="L955" s="50" t="s">
        <v>586</v>
      </c>
      <c r="M955" s="52">
        <v>171690</v>
      </c>
      <c r="N955" s="50" t="s">
        <v>587</v>
      </c>
      <c r="O955" s="50" t="s">
        <v>590</v>
      </c>
      <c r="P955" s="55">
        <v>-2100</v>
      </c>
      <c r="Q955" s="52">
        <v>10</v>
      </c>
      <c r="R955" s="50" t="s">
        <v>1953</v>
      </c>
      <c r="S955" s="52">
        <v>2020</v>
      </c>
      <c r="T955" s="50" t="s">
        <v>1954</v>
      </c>
      <c r="U955" s="50" t="s">
        <v>263</v>
      </c>
      <c r="V955" s="50" t="s">
        <v>329</v>
      </c>
      <c r="W955" s="50" t="s">
        <v>330</v>
      </c>
      <c r="X955" s="52">
        <v>1</v>
      </c>
      <c r="Y955" s="52">
        <v>142647</v>
      </c>
      <c r="Z955" s="50" t="s">
        <v>266</v>
      </c>
      <c r="AA955" s="52">
        <v>1</v>
      </c>
      <c r="AB955" s="52">
        <v>0</v>
      </c>
      <c r="AC955" s="51">
        <v>44126</v>
      </c>
      <c r="AD955" s="51">
        <v>44134</v>
      </c>
      <c r="AE955" s="50" t="s">
        <v>670</v>
      </c>
    </row>
    <row r="956" spans="1:31" ht="17.25" customHeight="1">
      <c r="A956" s="57" t="str">
        <f t="shared" si="29"/>
        <v>EST. MATERIAIS DE EXPEDIENTE C/ RESTRICAO</v>
      </c>
      <c r="B956" s="69" t="str">
        <f>VLOOKUP(A956,'De Para'!$C$3:$D$195,2,0)</f>
        <v>FORNECEDORES</v>
      </c>
      <c r="C956" s="83">
        <f t="shared" si="30"/>
        <v>10</v>
      </c>
      <c r="D956" s="50" t="s">
        <v>258</v>
      </c>
      <c r="E956" s="50" t="s">
        <v>410</v>
      </c>
      <c r="F956" s="51">
        <v>44126</v>
      </c>
      <c r="G956" s="50" t="s">
        <v>278</v>
      </c>
      <c r="H956" s="52">
        <v>100</v>
      </c>
      <c r="I956" s="50" t="s">
        <v>675</v>
      </c>
      <c r="J956" s="50" t="s">
        <v>409</v>
      </c>
      <c r="K956" s="50" t="s">
        <v>410</v>
      </c>
      <c r="L956" s="50" t="s">
        <v>470</v>
      </c>
      <c r="M956" s="52">
        <v>171691</v>
      </c>
      <c r="N956" s="50" t="s">
        <v>471</v>
      </c>
      <c r="O956" s="50" t="s">
        <v>1955</v>
      </c>
      <c r="P956" s="55">
        <v>-4099</v>
      </c>
      <c r="Q956" s="52">
        <v>10</v>
      </c>
      <c r="R956" s="50" t="s">
        <v>1956</v>
      </c>
      <c r="S956" s="52">
        <v>2020</v>
      </c>
      <c r="T956" s="50" t="s">
        <v>1957</v>
      </c>
      <c r="U956" s="50" t="s">
        <v>263</v>
      </c>
      <c r="V956" s="50" t="s">
        <v>303</v>
      </c>
      <c r="W956" s="50" t="s">
        <v>351</v>
      </c>
      <c r="X956" s="52">
        <v>1</v>
      </c>
      <c r="Y956" s="52">
        <v>142820</v>
      </c>
      <c r="Z956" s="50" t="s">
        <v>266</v>
      </c>
      <c r="AA956" s="52">
        <v>1</v>
      </c>
      <c r="AB956" s="52">
        <v>0</v>
      </c>
      <c r="AC956" s="51">
        <v>44126</v>
      </c>
      <c r="AD956" s="51">
        <v>44134</v>
      </c>
      <c r="AE956" s="50" t="s">
        <v>670</v>
      </c>
    </row>
    <row r="957" spans="1:31" ht="17.25" customHeight="1">
      <c r="A957" s="57" t="str">
        <f t="shared" si="29"/>
        <v>ADIANTAMENTO FORNECEDORES (Não usar)</v>
      </c>
      <c r="B957" s="69" t="str">
        <f>VLOOKUP(A957,'De Para'!$C$3:$D$195,2,0)</f>
        <v>FORNECEDORES</v>
      </c>
      <c r="C957" s="83">
        <f t="shared" si="30"/>
        <v>10</v>
      </c>
      <c r="D957" s="50" t="s">
        <v>258</v>
      </c>
      <c r="E957" s="50" t="s">
        <v>410</v>
      </c>
      <c r="F957" s="51">
        <v>44126</v>
      </c>
      <c r="G957" s="50" t="s">
        <v>278</v>
      </c>
      <c r="H957" s="52">
        <v>100</v>
      </c>
      <c r="I957" s="50" t="s">
        <v>675</v>
      </c>
      <c r="J957" s="50" t="s">
        <v>409</v>
      </c>
      <c r="K957" s="50" t="s">
        <v>410</v>
      </c>
      <c r="L957" s="50" t="s">
        <v>406</v>
      </c>
      <c r="M957" s="52">
        <v>171692</v>
      </c>
      <c r="N957" s="50" t="s">
        <v>407</v>
      </c>
      <c r="O957" s="50" t="s">
        <v>704</v>
      </c>
      <c r="P957" s="55">
        <v>-5250</v>
      </c>
      <c r="Q957" s="52">
        <v>10</v>
      </c>
      <c r="R957" s="50" t="s">
        <v>1958</v>
      </c>
      <c r="S957" s="52">
        <v>2020</v>
      </c>
      <c r="T957" s="50" t="s">
        <v>1959</v>
      </c>
      <c r="U957" s="50" t="s">
        <v>263</v>
      </c>
      <c r="V957" s="50" t="s">
        <v>355</v>
      </c>
      <c r="W957" s="50" t="s">
        <v>408</v>
      </c>
      <c r="X957" s="52">
        <v>1</v>
      </c>
      <c r="Y957" s="52">
        <v>143113</v>
      </c>
      <c r="Z957" s="50" t="s">
        <v>266</v>
      </c>
      <c r="AA957" s="52">
        <v>1</v>
      </c>
      <c r="AB957" s="52">
        <v>0</v>
      </c>
      <c r="AC957" s="51">
        <v>44126</v>
      </c>
      <c r="AD957" s="51">
        <v>44134</v>
      </c>
      <c r="AE957" s="50" t="s">
        <v>670</v>
      </c>
    </row>
    <row r="958" spans="1:31" ht="17.25" customHeight="1">
      <c r="A958" s="57" t="str">
        <f t="shared" si="29"/>
        <v>TAXAS E EMOLUMENTOS</v>
      </c>
      <c r="B958" s="69" t="str">
        <f>VLOOKUP(A958,'De Para'!$C$3:$D$195,2,0)</f>
        <v>OUTRAS DESPESAS</v>
      </c>
      <c r="C958" s="83">
        <f t="shared" si="30"/>
        <v>10</v>
      </c>
      <c r="D958" s="50" t="s">
        <v>258</v>
      </c>
      <c r="E958" s="50" t="s">
        <v>410</v>
      </c>
      <c r="F958" s="51">
        <v>44126</v>
      </c>
      <c r="G958" s="50" t="s">
        <v>278</v>
      </c>
      <c r="H958" s="52">
        <v>0.5</v>
      </c>
      <c r="I958" s="50" t="s">
        <v>675</v>
      </c>
      <c r="J958" s="50" t="s">
        <v>409</v>
      </c>
      <c r="K958" s="50" t="s">
        <v>410</v>
      </c>
      <c r="L958" s="50" t="s">
        <v>568</v>
      </c>
      <c r="M958" s="52">
        <v>171693</v>
      </c>
      <c r="N958" s="50" t="s">
        <v>569</v>
      </c>
      <c r="O958" s="50" t="s">
        <v>579</v>
      </c>
      <c r="P958" s="55">
        <v>-2.93</v>
      </c>
      <c r="Q958" s="52">
        <v>10</v>
      </c>
      <c r="R958" s="50" t="s">
        <v>1960</v>
      </c>
      <c r="S958" s="52">
        <v>2020</v>
      </c>
      <c r="T958" s="50" t="s">
        <v>1961</v>
      </c>
      <c r="U958" s="50" t="s">
        <v>263</v>
      </c>
      <c r="V958" s="50" t="s">
        <v>355</v>
      </c>
      <c r="W958" s="50" t="s">
        <v>408</v>
      </c>
      <c r="X958" s="52">
        <v>1</v>
      </c>
      <c r="Y958" s="52">
        <v>143161</v>
      </c>
      <c r="Z958" s="50" t="s">
        <v>266</v>
      </c>
      <c r="AA958" s="52">
        <v>1</v>
      </c>
      <c r="AB958" s="52">
        <v>0</v>
      </c>
      <c r="AC958" s="51">
        <v>44126</v>
      </c>
      <c r="AD958" s="51">
        <v>44134</v>
      </c>
      <c r="AE958" s="50" t="s">
        <v>670</v>
      </c>
    </row>
    <row r="959" spans="1:31" ht="17.25" customHeight="1">
      <c r="A959" s="57" t="str">
        <f t="shared" si="29"/>
        <v>SAQUE FUNDO FIXO</v>
      </c>
      <c r="B959" s="69" t="str">
        <f>VLOOKUP(A959,'De Para'!$C$3:$D$195,2,0)</f>
        <v>OUTRAS DESPESAS</v>
      </c>
      <c r="C959" s="83">
        <f t="shared" si="30"/>
        <v>10</v>
      </c>
      <c r="D959" s="50" t="s">
        <v>258</v>
      </c>
      <c r="E959" s="50" t="s">
        <v>410</v>
      </c>
      <c r="F959" s="51">
        <v>44126</v>
      </c>
      <c r="G959" s="50" t="s">
        <v>278</v>
      </c>
      <c r="H959" s="52">
        <v>99.5</v>
      </c>
      <c r="I959" s="50" t="s">
        <v>675</v>
      </c>
      <c r="J959" s="50" t="s">
        <v>409</v>
      </c>
      <c r="K959" s="50" t="s">
        <v>410</v>
      </c>
      <c r="L959" s="50" t="s">
        <v>577</v>
      </c>
      <c r="M959" s="52">
        <v>171693</v>
      </c>
      <c r="N959" s="50" t="s">
        <v>578</v>
      </c>
      <c r="O959" s="50" t="s">
        <v>579</v>
      </c>
      <c r="P959" s="55">
        <v>-585.87</v>
      </c>
      <c r="Q959" s="52">
        <v>10</v>
      </c>
      <c r="R959" s="50" t="s">
        <v>1960</v>
      </c>
      <c r="S959" s="52">
        <v>2020</v>
      </c>
      <c r="T959" s="50" t="s">
        <v>1961</v>
      </c>
      <c r="U959" s="50" t="s">
        <v>263</v>
      </c>
      <c r="V959" s="50" t="s">
        <v>264</v>
      </c>
      <c r="W959" s="50" t="s">
        <v>580</v>
      </c>
      <c r="X959" s="52">
        <v>1</v>
      </c>
      <c r="Y959" s="52">
        <v>143161</v>
      </c>
      <c r="Z959" s="50" t="s">
        <v>266</v>
      </c>
      <c r="AA959" s="52">
        <v>1</v>
      </c>
      <c r="AB959" s="52">
        <v>0</v>
      </c>
      <c r="AC959" s="51">
        <v>44126</v>
      </c>
      <c r="AD959" s="51">
        <v>44134</v>
      </c>
      <c r="AE959" s="50" t="s">
        <v>670</v>
      </c>
    </row>
    <row r="960" spans="1:31" ht="17.25" customHeight="1">
      <c r="A960" s="57" t="str">
        <f t="shared" si="29"/>
        <v>GASES HOSPITALARES</v>
      </c>
      <c r="B960" s="69" t="str">
        <f>VLOOKUP(A960,'De Para'!$C$3:$D$195,2,0)</f>
        <v>FORNECEDORES</v>
      </c>
      <c r="C960" s="83">
        <f t="shared" si="30"/>
        <v>10</v>
      </c>
      <c r="D960" s="50" t="s">
        <v>258</v>
      </c>
      <c r="E960" s="50" t="s">
        <v>410</v>
      </c>
      <c r="F960" s="51">
        <v>44126</v>
      </c>
      <c r="G960" s="50" t="s">
        <v>278</v>
      </c>
      <c r="H960" s="52">
        <v>100</v>
      </c>
      <c r="I960" s="50" t="s">
        <v>675</v>
      </c>
      <c r="J960" s="50" t="s">
        <v>409</v>
      </c>
      <c r="K960" s="50" t="s">
        <v>410</v>
      </c>
      <c r="L960" s="50" t="s">
        <v>464</v>
      </c>
      <c r="M960" s="52">
        <v>171694</v>
      </c>
      <c r="N960" s="50" t="s">
        <v>465</v>
      </c>
      <c r="O960" s="50" t="s">
        <v>686</v>
      </c>
      <c r="P960" s="55">
        <v>-591.25</v>
      </c>
      <c r="Q960" s="52">
        <v>10</v>
      </c>
      <c r="R960" s="50" t="s">
        <v>1962</v>
      </c>
      <c r="S960" s="52">
        <v>2020</v>
      </c>
      <c r="T960" s="50" t="s">
        <v>1963</v>
      </c>
      <c r="U960" s="50" t="s">
        <v>263</v>
      </c>
      <c r="V960" s="50" t="s">
        <v>303</v>
      </c>
      <c r="W960" s="50" t="s">
        <v>466</v>
      </c>
      <c r="X960" s="52">
        <v>1</v>
      </c>
      <c r="Y960" s="52">
        <v>141695</v>
      </c>
      <c r="Z960" s="50" t="s">
        <v>266</v>
      </c>
      <c r="AA960" s="52">
        <v>1</v>
      </c>
      <c r="AB960" s="52">
        <v>0</v>
      </c>
      <c r="AC960" s="51">
        <v>44126</v>
      </c>
      <c r="AD960" s="51">
        <v>44134</v>
      </c>
      <c r="AE960" s="50" t="s">
        <v>670</v>
      </c>
    </row>
    <row r="961" spans="1:31" ht="17.25" customHeight="1">
      <c r="A961" s="57" t="str">
        <f t="shared" si="29"/>
        <v>SERVIÇO GRÁFICO</v>
      </c>
      <c r="B961" s="69" t="str">
        <f>VLOOKUP(A961,'De Para'!$C$3:$D$195,2,0)</f>
        <v>FORNECEDORES</v>
      </c>
      <c r="C961" s="83">
        <f t="shared" si="30"/>
        <v>10</v>
      </c>
      <c r="D961" s="50" t="s">
        <v>258</v>
      </c>
      <c r="E961" s="50" t="s">
        <v>410</v>
      </c>
      <c r="F961" s="51">
        <v>44126</v>
      </c>
      <c r="G961" s="50" t="s">
        <v>278</v>
      </c>
      <c r="H961" s="52">
        <v>23.9</v>
      </c>
      <c r="I961" s="84" t="s">
        <v>1203</v>
      </c>
      <c r="J961" s="50" t="s">
        <v>409</v>
      </c>
      <c r="K961" s="50" t="s">
        <v>410</v>
      </c>
      <c r="L961" s="50" t="s">
        <v>474</v>
      </c>
      <c r="M961" s="52">
        <v>171700</v>
      </c>
      <c r="N961" s="50" t="s">
        <v>475</v>
      </c>
      <c r="O961" s="50" t="s">
        <v>579</v>
      </c>
      <c r="P961" s="55">
        <v>-140</v>
      </c>
      <c r="Q961" s="52">
        <v>10</v>
      </c>
      <c r="R961" s="50" t="s">
        <v>1964</v>
      </c>
      <c r="S961" s="52">
        <v>2020</v>
      </c>
      <c r="T961" s="50" t="s">
        <v>1965</v>
      </c>
      <c r="U961" s="50" t="s">
        <v>263</v>
      </c>
      <c r="V961" s="50" t="s">
        <v>288</v>
      </c>
      <c r="W961" s="50" t="s">
        <v>289</v>
      </c>
      <c r="X961" s="52">
        <v>1</v>
      </c>
      <c r="Y961" s="52">
        <v>142851</v>
      </c>
      <c r="Z961" s="50" t="s">
        <v>266</v>
      </c>
      <c r="AA961" s="52">
        <v>0</v>
      </c>
      <c r="AB961" s="52">
        <v>0</v>
      </c>
      <c r="AC961" s="51">
        <v>44126</v>
      </c>
      <c r="AD961" s="51"/>
      <c r="AE961" s="50" t="s">
        <v>673</v>
      </c>
    </row>
    <row r="962" spans="1:31" ht="17.25" customHeight="1">
      <c r="A962" s="57" t="str">
        <f t="shared" si="29"/>
        <v>DESP.MATERIAIS DE MANUTENÇÃO</v>
      </c>
      <c r="B962" s="69" t="str">
        <f>VLOOKUP(A962,'De Para'!$C$3:$D$195,2,0)</f>
        <v>FORNECEDORES</v>
      </c>
      <c r="C962" s="83">
        <f t="shared" si="30"/>
        <v>10</v>
      </c>
      <c r="D962" s="50" t="s">
        <v>258</v>
      </c>
      <c r="E962" s="50" t="s">
        <v>410</v>
      </c>
      <c r="F962" s="51">
        <v>44126</v>
      </c>
      <c r="G962" s="50" t="s">
        <v>278</v>
      </c>
      <c r="H962" s="52">
        <v>33.799999999999997</v>
      </c>
      <c r="I962" s="84" t="s">
        <v>1203</v>
      </c>
      <c r="J962" s="50" t="s">
        <v>409</v>
      </c>
      <c r="K962" s="50" t="s">
        <v>410</v>
      </c>
      <c r="L962" s="50" t="s">
        <v>649</v>
      </c>
      <c r="M962" s="52">
        <v>171700</v>
      </c>
      <c r="N962" s="50" t="s">
        <v>650</v>
      </c>
      <c r="O962" s="50" t="s">
        <v>579</v>
      </c>
      <c r="P962" s="55">
        <v>-198</v>
      </c>
      <c r="Q962" s="52">
        <v>10</v>
      </c>
      <c r="R962" s="50" t="s">
        <v>1964</v>
      </c>
      <c r="S962" s="52">
        <v>2020</v>
      </c>
      <c r="T962" s="50" t="s">
        <v>1965</v>
      </c>
      <c r="U962" s="50" t="s">
        <v>263</v>
      </c>
      <c r="V962" s="50" t="s">
        <v>355</v>
      </c>
      <c r="W962" s="50" t="s">
        <v>408</v>
      </c>
      <c r="X962" s="52">
        <v>1</v>
      </c>
      <c r="Y962" s="52">
        <v>142851</v>
      </c>
      <c r="Z962" s="50" t="s">
        <v>266</v>
      </c>
      <c r="AA962" s="52">
        <v>0</v>
      </c>
      <c r="AB962" s="52">
        <v>0</v>
      </c>
      <c r="AC962" s="51">
        <v>44126</v>
      </c>
      <c r="AD962" s="51"/>
      <c r="AE962" s="50" t="s">
        <v>673</v>
      </c>
    </row>
    <row r="963" spans="1:31" ht="17.25" customHeight="1">
      <c r="A963" s="57" t="str">
        <f t="shared" ref="A963:A1026" si="31">N963</f>
        <v>DESP.MATERIAIS DE EXPEDIENTE</v>
      </c>
      <c r="B963" s="69" t="str">
        <f>VLOOKUP(A963,'De Para'!$C$3:$D$195,2,0)</f>
        <v>FORNECEDORES</v>
      </c>
      <c r="C963" s="83">
        <f t="shared" si="30"/>
        <v>10</v>
      </c>
      <c r="D963" s="50" t="s">
        <v>258</v>
      </c>
      <c r="E963" s="50" t="s">
        <v>410</v>
      </c>
      <c r="F963" s="51">
        <v>44126</v>
      </c>
      <c r="G963" s="50" t="s">
        <v>278</v>
      </c>
      <c r="H963" s="52">
        <v>4.2699999999999996</v>
      </c>
      <c r="I963" s="84" t="s">
        <v>1203</v>
      </c>
      <c r="J963" s="50" t="s">
        <v>409</v>
      </c>
      <c r="K963" s="50" t="s">
        <v>410</v>
      </c>
      <c r="L963" s="50" t="s">
        <v>879</v>
      </c>
      <c r="M963" s="52">
        <v>171700</v>
      </c>
      <c r="N963" s="50" t="s">
        <v>880</v>
      </c>
      <c r="O963" s="50" t="s">
        <v>579</v>
      </c>
      <c r="P963" s="55">
        <v>-25</v>
      </c>
      <c r="Q963" s="52">
        <v>10</v>
      </c>
      <c r="R963" s="50" t="s">
        <v>1964</v>
      </c>
      <c r="S963" s="52">
        <v>2020</v>
      </c>
      <c r="T963" s="50" t="s">
        <v>1965</v>
      </c>
      <c r="U963" s="50" t="s">
        <v>263</v>
      </c>
      <c r="V963" s="50" t="s">
        <v>355</v>
      </c>
      <c r="W963" s="50" t="s">
        <v>408</v>
      </c>
      <c r="X963" s="52">
        <v>1</v>
      </c>
      <c r="Y963" s="52">
        <v>142851</v>
      </c>
      <c r="Z963" s="50" t="s">
        <v>266</v>
      </c>
      <c r="AA963" s="52">
        <v>0</v>
      </c>
      <c r="AB963" s="52">
        <v>0</v>
      </c>
      <c r="AC963" s="51">
        <v>44126</v>
      </c>
      <c r="AD963" s="51"/>
      <c r="AE963" s="50" t="s">
        <v>673</v>
      </c>
    </row>
    <row r="964" spans="1:31" ht="17.25" customHeight="1">
      <c r="A964" s="57" t="str">
        <f t="shared" si="31"/>
        <v>ALIMENTAÇÃO - VIAGEM</v>
      </c>
      <c r="B964" s="69" t="str">
        <f>VLOOKUP(A964,'De Para'!$C$3:$D$195,2,0)</f>
        <v>FORNECEDORES</v>
      </c>
      <c r="C964" s="83">
        <f t="shared" si="30"/>
        <v>10</v>
      </c>
      <c r="D964" s="50" t="s">
        <v>258</v>
      </c>
      <c r="E964" s="50" t="s">
        <v>410</v>
      </c>
      <c r="F964" s="51">
        <v>44126</v>
      </c>
      <c r="G964" s="50" t="s">
        <v>278</v>
      </c>
      <c r="H964" s="52">
        <v>9.43</v>
      </c>
      <c r="I964" s="84" t="s">
        <v>1203</v>
      </c>
      <c r="J964" s="50" t="s">
        <v>409</v>
      </c>
      <c r="K964" s="50" t="s">
        <v>410</v>
      </c>
      <c r="L964" s="50" t="s">
        <v>873</v>
      </c>
      <c r="M964" s="52">
        <v>171700</v>
      </c>
      <c r="N964" s="50" t="s">
        <v>874</v>
      </c>
      <c r="O964" s="50" t="s">
        <v>579</v>
      </c>
      <c r="P964" s="55">
        <v>-55.22</v>
      </c>
      <c r="Q964" s="52">
        <v>10</v>
      </c>
      <c r="R964" s="50" t="s">
        <v>1964</v>
      </c>
      <c r="S964" s="52">
        <v>2020</v>
      </c>
      <c r="T964" s="50" t="s">
        <v>1965</v>
      </c>
      <c r="U964" s="50" t="s">
        <v>263</v>
      </c>
      <c r="V964" s="50" t="s">
        <v>355</v>
      </c>
      <c r="W964" s="50" t="s">
        <v>646</v>
      </c>
      <c r="X964" s="52">
        <v>1</v>
      </c>
      <c r="Y964" s="52">
        <v>142851</v>
      </c>
      <c r="Z964" s="50" t="s">
        <v>266</v>
      </c>
      <c r="AA964" s="52">
        <v>0</v>
      </c>
      <c r="AB964" s="52">
        <v>0</v>
      </c>
      <c r="AC964" s="51">
        <v>44126</v>
      </c>
      <c r="AD964" s="51"/>
      <c r="AE964" s="50" t="s">
        <v>673</v>
      </c>
    </row>
    <row r="965" spans="1:31" ht="17.25" customHeight="1">
      <c r="A965" s="57" t="str">
        <f t="shared" si="31"/>
        <v>MANUTENÇÃO DE VEÍCULOS</v>
      </c>
      <c r="B965" s="69" t="str">
        <f>VLOOKUP(A965,'De Para'!$C$3:$D$195,2,0)</f>
        <v>FORNECEDORES</v>
      </c>
      <c r="C965" s="83">
        <f t="shared" si="30"/>
        <v>10</v>
      </c>
      <c r="D965" s="50" t="s">
        <v>258</v>
      </c>
      <c r="E965" s="50" t="s">
        <v>410</v>
      </c>
      <c r="F965" s="51">
        <v>44126</v>
      </c>
      <c r="G965" s="50" t="s">
        <v>278</v>
      </c>
      <c r="H965" s="52">
        <v>8.5299999999999994</v>
      </c>
      <c r="I965" s="84" t="s">
        <v>1203</v>
      </c>
      <c r="J965" s="50" t="s">
        <v>409</v>
      </c>
      <c r="K965" s="50" t="s">
        <v>410</v>
      </c>
      <c r="L965" s="50" t="s">
        <v>561</v>
      </c>
      <c r="M965" s="52">
        <v>171700</v>
      </c>
      <c r="N965" s="50" t="s">
        <v>562</v>
      </c>
      <c r="O965" s="50" t="s">
        <v>579</v>
      </c>
      <c r="P965" s="55">
        <v>-50</v>
      </c>
      <c r="Q965" s="52">
        <v>10</v>
      </c>
      <c r="R965" s="50" t="s">
        <v>1964</v>
      </c>
      <c r="S965" s="52">
        <v>2020</v>
      </c>
      <c r="T965" s="50" t="s">
        <v>1965</v>
      </c>
      <c r="U965" s="50" t="s">
        <v>263</v>
      </c>
      <c r="V965" s="50" t="s">
        <v>355</v>
      </c>
      <c r="W965" s="50" t="s">
        <v>563</v>
      </c>
      <c r="X965" s="52">
        <v>1</v>
      </c>
      <c r="Y965" s="52">
        <v>142851</v>
      </c>
      <c r="Z965" s="50" t="s">
        <v>266</v>
      </c>
      <c r="AA965" s="52">
        <v>0</v>
      </c>
      <c r="AB965" s="52">
        <v>0</v>
      </c>
      <c r="AC965" s="51">
        <v>44126</v>
      </c>
      <c r="AD965" s="51"/>
      <c r="AE965" s="50" t="s">
        <v>673</v>
      </c>
    </row>
    <row r="966" spans="1:31" ht="17.25" customHeight="1">
      <c r="A966" s="57" t="str">
        <f t="shared" si="31"/>
        <v>ESTACIONAMENTOS E PEDÁGIOS</v>
      </c>
      <c r="B966" s="69" t="str">
        <f>VLOOKUP(A966,'De Para'!$C$3:$D$195,2,0)</f>
        <v>FORNECEDORES</v>
      </c>
      <c r="C966" s="83">
        <f t="shared" si="30"/>
        <v>10</v>
      </c>
      <c r="D966" s="50" t="s">
        <v>258</v>
      </c>
      <c r="E966" s="50" t="s">
        <v>410</v>
      </c>
      <c r="F966" s="51">
        <v>44126</v>
      </c>
      <c r="G966" s="50" t="s">
        <v>278</v>
      </c>
      <c r="H966" s="52">
        <v>9.15</v>
      </c>
      <c r="I966" s="84" t="s">
        <v>1203</v>
      </c>
      <c r="J966" s="50" t="s">
        <v>409</v>
      </c>
      <c r="K966" s="50" t="s">
        <v>410</v>
      </c>
      <c r="L966" s="50" t="s">
        <v>877</v>
      </c>
      <c r="M966" s="52">
        <v>171700</v>
      </c>
      <c r="N966" s="50" t="s">
        <v>878</v>
      </c>
      <c r="O966" s="50" t="s">
        <v>579</v>
      </c>
      <c r="P966" s="55">
        <v>-53.6</v>
      </c>
      <c r="Q966" s="52">
        <v>10</v>
      </c>
      <c r="R966" s="50" t="s">
        <v>1964</v>
      </c>
      <c r="S966" s="52">
        <v>2020</v>
      </c>
      <c r="T966" s="50" t="s">
        <v>1965</v>
      </c>
      <c r="U966" s="50" t="s">
        <v>263</v>
      </c>
      <c r="V966" s="50" t="s">
        <v>355</v>
      </c>
      <c r="W966" s="50" t="s">
        <v>563</v>
      </c>
      <c r="X966" s="52">
        <v>1</v>
      </c>
      <c r="Y966" s="52">
        <v>142851</v>
      </c>
      <c r="Z966" s="50" t="s">
        <v>266</v>
      </c>
      <c r="AA966" s="52">
        <v>0</v>
      </c>
      <c r="AB966" s="52">
        <v>0</v>
      </c>
      <c r="AC966" s="51">
        <v>44126</v>
      </c>
      <c r="AD966" s="51"/>
      <c r="AE966" s="50" t="s">
        <v>673</v>
      </c>
    </row>
    <row r="967" spans="1:31" ht="17.25" customHeight="1">
      <c r="A967" s="57" t="str">
        <f t="shared" si="31"/>
        <v>COPAS, LANCHES E REFEIÇÕES</v>
      </c>
      <c r="B967" s="69" t="str">
        <f>VLOOKUP(A967,'De Para'!$C$3:$D$195,2,0)</f>
        <v>FORNECEDORES</v>
      </c>
      <c r="C967" s="83">
        <f t="shared" si="30"/>
        <v>10</v>
      </c>
      <c r="D967" s="50" t="s">
        <v>258</v>
      </c>
      <c r="E967" s="50" t="s">
        <v>410</v>
      </c>
      <c r="F967" s="51">
        <v>44126</v>
      </c>
      <c r="G967" s="50" t="s">
        <v>278</v>
      </c>
      <c r="H967" s="52">
        <v>7.08</v>
      </c>
      <c r="I967" s="84" t="s">
        <v>1203</v>
      </c>
      <c r="J967" s="50" t="s">
        <v>409</v>
      </c>
      <c r="K967" s="50" t="s">
        <v>410</v>
      </c>
      <c r="L967" s="50" t="s">
        <v>531</v>
      </c>
      <c r="M967" s="52">
        <v>171700</v>
      </c>
      <c r="N967" s="50" t="s">
        <v>532</v>
      </c>
      <c r="O967" s="50" t="s">
        <v>579</v>
      </c>
      <c r="P967" s="55">
        <v>-41.5</v>
      </c>
      <c r="Q967" s="52">
        <v>10</v>
      </c>
      <c r="R967" s="50" t="s">
        <v>1964</v>
      </c>
      <c r="S967" s="52">
        <v>2020</v>
      </c>
      <c r="T967" s="50" t="s">
        <v>1965</v>
      </c>
      <c r="U967" s="50" t="s">
        <v>263</v>
      </c>
      <c r="V967" s="50" t="s">
        <v>355</v>
      </c>
      <c r="W967" s="50" t="s">
        <v>408</v>
      </c>
      <c r="X967" s="52">
        <v>1</v>
      </c>
      <c r="Y967" s="52">
        <v>142851</v>
      </c>
      <c r="Z967" s="50" t="s">
        <v>266</v>
      </c>
      <c r="AA967" s="52">
        <v>0</v>
      </c>
      <c r="AB967" s="52">
        <v>0</v>
      </c>
      <c r="AC967" s="51">
        <v>44126</v>
      </c>
      <c r="AD967" s="51"/>
      <c r="AE967" s="50" t="s">
        <v>673</v>
      </c>
    </row>
    <row r="968" spans="1:31" ht="17.25" customHeight="1">
      <c r="A968" s="57" t="str">
        <f t="shared" si="31"/>
        <v>CORREIOS E TELÉGRAFOS</v>
      </c>
      <c r="B968" s="69" t="str">
        <f>VLOOKUP(A968,'De Para'!$C$3:$D$195,2,0)</f>
        <v>FORNECEDORES</v>
      </c>
      <c r="C968" s="83">
        <f t="shared" si="30"/>
        <v>10</v>
      </c>
      <c r="D968" s="50" t="s">
        <v>258</v>
      </c>
      <c r="E968" s="50" t="s">
        <v>410</v>
      </c>
      <c r="F968" s="51">
        <v>44126</v>
      </c>
      <c r="G968" s="50" t="s">
        <v>278</v>
      </c>
      <c r="H968" s="52">
        <v>2.65</v>
      </c>
      <c r="I968" s="84" t="s">
        <v>1203</v>
      </c>
      <c r="J968" s="50" t="s">
        <v>409</v>
      </c>
      <c r="K968" s="50" t="s">
        <v>410</v>
      </c>
      <c r="L968" s="50" t="s">
        <v>651</v>
      </c>
      <c r="M968" s="52">
        <v>171700</v>
      </c>
      <c r="N968" s="50" t="s">
        <v>652</v>
      </c>
      <c r="O968" s="50" t="s">
        <v>579</v>
      </c>
      <c r="P968" s="55">
        <v>-15.55</v>
      </c>
      <c r="Q968" s="52">
        <v>10</v>
      </c>
      <c r="R968" s="50" t="s">
        <v>1964</v>
      </c>
      <c r="S968" s="52">
        <v>2020</v>
      </c>
      <c r="T968" s="50" t="s">
        <v>1965</v>
      </c>
      <c r="U968" s="50" t="s">
        <v>263</v>
      </c>
      <c r="V968" s="50" t="s">
        <v>355</v>
      </c>
      <c r="W968" s="50" t="s">
        <v>408</v>
      </c>
      <c r="X968" s="52">
        <v>1</v>
      </c>
      <c r="Y968" s="52">
        <v>142851</v>
      </c>
      <c r="Z968" s="50" t="s">
        <v>266</v>
      </c>
      <c r="AA968" s="52">
        <v>0</v>
      </c>
      <c r="AB968" s="52">
        <v>0</v>
      </c>
      <c r="AC968" s="51">
        <v>44126</v>
      </c>
      <c r="AD968" s="51"/>
      <c r="AE968" s="50" t="s">
        <v>673</v>
      </c>
    </row>
    <row r="969" spans="1:31" ht="17.25" customHeight="1">
      <c r="A969" s="57" t="str">
        <f t="shared" si="31"/>
        <v>TAXAS E EMOLUMENTOS</v>
      </c>
      <c r="B969" s="69" t="str">
        <f>VLOOKUP(A969,'De Para'!$C$3:$D$195,2,0)</f>
        <v>OUTRAS DESPESAS</v>
      </c>
      <c r="C969" s="83">
        <f t="shared" si="30"/>
        <v>10</v>
      </c>
      <c r="D969" s="50" t="s">
        <v>258</v>
      </c>
      <c r="E969" s="50" t="s">
        <v>410</v>
      </c>
      <c r="F969" s="51">
        <v>44126</v>
      </c>
      <c r="G969" s="50" t="s">
        <v>278</v>
      </c>
      <c r="H969" s="52">
        <v>1.19</v>
      </c>
      <c r="I969" s="84" t="s">
        <v>1203</v>
      </c>
      <c r="J969" s="50" t="s">
        <v>409</v>
      </c>
      <c r="K969" s="50" t="s">
        <v>410</v>
      </c>
      <c r="L969" s="50" t="s">
        <v>568</v>
      </c>
      <c r="M969" s="52">
        <v>171700</v>
      </c>
      <c r="N969" s="50" t="s">
        <v>569</v>
      </c>
      <c r="O969" s="50" t="s">
        <v>579</v>
      </c>
      <c r="P969" s="55">
        <v>-7</v>
      </c>
      <c r="Q969" s="52">
        <v>10</v>
      </c>
      <c r="R969" s="50" t="s">
        <v>1964</v>
      </c>
      <c r="S969" s="52">
        <v>2020</v>
      </c>
      <c r="T969" s="50" t="s">
        <v>1965</v>
      </c>
      <c r="U969" s="50" t="s">
        <v>263</v>
      </c>
      <c r="V969" s="50" t="s">
        <v>355</v>
      </c>
      <c r="W969" s="50" t="s">
        <v>408</v>
      </c>
      <c r="X969" s="52">
        <v>1</v>
      </c>
      <c r="Y969" s="52">
        <v>142851</v>
      </c>
      <c r="Z969" s="50" t="s">
        <v>266</v>
      </c>
      <c r="AA969" s="52">
        <v>0</v>
      </c>
      <c r="AB969" s="52">
        <v>0</v>
      </c>
      <c r="AC969" s="51">
        <v>44126</v>
      </c>
      <c r="AD969" s="51"/>
      <c r="AE969" s="50" t="s">
        <v>673</v>
      </c>
    </row>
    <row r="970" spans="1:31" ht="17.25" customHeight="1">
      <c r="A970" s="57" t="str">
        <f t="shared" si="31"/>
        <v>EMPRÉSTIMOS / DEVOLUÇÃO ENTRE CONTAS</v>
      </c>
      <c r="B970" s="69" t="str">
        <f>VLOOKUP(A970,'De Para'!$C$3:$D$195,2,0)</f>
        <v>FOLHA E ENCARGOS</v>
      </c>
      <c r="C970" s="83">
        <f t="shared" si="30"/>
        <v>10</v>
      </c>
      <c r="D970" s="50" t="s">
        <v>258</v>
      </c>
      <c r="E970" s="50" t="s">
        <v>410</v>
      </c>
      <c r="F970" s="51">
        <v>44120</v>
      </c>
      <c r="G970" s="50" t="s">
        <v>259</v>
      </c>
      <c r="H970" s="52">
        <v>100</v>
      </c>
      <c r="I970" s="50" t="s">
        <v>675</v>
      </c>
      <c r="J970" s="50" t="s">
        <v>409</v>
      </c>
      <c r="K970" s="50" t="s">
        <v>410</v>
      </c>
      <c r="L970" s="50" t="s">
        <v>361</v>
      </c>
      <c r="M970" s="52">
        <v>171794</v>
      </c>
      <c r="N970" s="50" t="s">
        <v>362</v>
      </c>
      <c r="O970" s="50"/>
      <c r="P970" s="55">
        <v>-58045.63</v>
      </c>
      <c r="Q970" s="52">
        <v>10</v>
      </c>
      <c r="R970" s="50" t="s">
        <v>262</v>
      </c>
      <c r="S970" s="52">
        <v>2020</v>
      </c>
      <c r="T970" s="50" t="s">
        <v>636</v>
      </c>
      <c r="U970" s="50" t="s">
        <v>263</v>
      </c>
      <c r="V970" s="50" t="s">
        <v>264</v>
      </c>
      <c r="W970" s="50" t="s">
        <v>363</v>
      </c>
      <c r="X970" s="52">
        <v>1</v>
      </c>
      <c r="Y970" s="52"/>
      <c r="Z970" s="50" t="s">
        <v>266</v>
      </c>
      <c r="AA970" s="52">
        <v>1</v>
      </c>
      <c r="AB970" s="52">
        <v>1</v>
      </c>
      <c r="AC970" s="51">
        <v>44120</v>
      </c>
      <c r="AD970" s="51">
        <v>44140</v>
      </c>
      <c r="AE970" s="50" t="s">
        <v>670</v>
      </c>
    </row>
    <row r="971" spans="1:31" ht="17.25" customHeight="1">
      <c r="A971" s="57" t="str">
        <f t="shared" si="31"/>
        <v>EMPRÉSTIMOS / DEVOLUÇÃO ENTRE CONTAS</v>
      </c>
      <c r="B971" s="69" t="str">
        <f>VLOOKUP(A971,'De Para'!$C$3:$D$195,2,0)</f>
        <v>FOLHA E ENCARGOS</v>
      </c>
      <c r="C971" s="83">
        <f t="shared" si="30"/>
        <v>10</v>
      </c>
      <c r="D971" s="50" t="s">
        <v>258</v>
      </c>
      <c r="E971" s="50" t="s">
        <v>410</v>
      </c>
      <c r="F971" s="51">
        <v>44126</v>
      </c>
      <c r="G971" s="50" t="s">
        <v>259</v>
      </c>
      <c r="H971" s="52">
        <v>100</v>
      </c>
      <c r="I971" s="50" t="s">
        <v>675</v>
      </c>
      <c r="J971" s="50" t="s">
        <v>409</v>
      </c>
      <c r="K971" s="50" t="s">
        <v>410</v>
      </c>
      <c r="L971" s="50" t="s">
        <v>361</v>
      </c>
      <c r="M971" s="52">
        <v>171818</v>
      </c>
      <c r="N971" s="50" t="s">
        <v>362</v>
      </c>
      <c r="O971" s="50"/>
      <c r="P971" s="55">
        <v>-685999.91</v>
      </c>
      <c r="Q971" s="52">
        <v>10</v>
      </c>
      <c r="R971" s="50" t="s">
        <v>262</v>
      </c>
      <c r="S971" s="52">
        <v>2020</v>
      </c>
      <c r="T971" s="50" t="s">
        <v>1966</v>
      </c>
      <c r="U971" s="50" t="s">
        <v>263</v>
      </c>
      <c r="V971" s="50" t="s">
        <v>264</v>
      </c>
      <c r="W971" s="50" t="s">
        <v>363</v>
      </c>
      <c r="X971" s="52">
        <v>1</v>
      </c>
      <c r="Y971" s="52"/>
      <c r="Z971" s="50" t="s">
        <v>266</v>
      </c>
      <c r="AA971" s="52">
        <v>1</v>
      </c>
      <c r="AB971" s="52">
        <v>1</v>
      </c>
      <c r="AC971" s="51">
        <v>44126</v>
      </c>
      <c r="AD971" s="51">
        <v>44134</v>
      </c>
      <c r="AE971" s="50" t="s">
        <v>670</v>
      </c>
    </row>
    <row r="972" spans="1:31" ht="17.25" customHeight="1">
      <c r="A972" s="57" t="str">
        <f t="shared" si="31"/>
        <v>RESCISÕES</v>
      </c>
      <c r="B972" s="69" t="str">
        <f>VLOOKUP(A972,'De Para'!$C$3:$D$195,2,0)</f>
        <v>FOLHA E ENCARGOS</v>
      </c>
      <c r="C972" s="83">
        <f t="shared" si="30"/>
        <v>10</v>
      </c>
      <c r="D972" s="50" t="s">
        <v>258</v>
      </c>
      <c r="E972" s="50" t="s">
        <v>410</v>
      </c>
      <c r="F972" s="51">
        <v>44127</v>
      </c>
      <c r="G972" s="50" t="s">
        <v>278</v>
      </c>
      <c r="H972" s="52">
        <v>100</v>
      </c>
      <c r="I972" s="50" t="s">
        <v>675</v>
      </c>
      <c r="J972" s="50" t="s">
        <v>409</v>
      </c>
      <c r="K972" s="50" t="s">
        <v>410</v>
      </c>
      <c r="L972" s="50" t="s">
        <v>368</v>
      </c>
      <c r="M972" s="52">
        <v>171827</v>
      </c>
      <c r="N972" s="50" t="s">
        <v>369</v>
      </c>
      <c r="O972" s="50" t="s">
        <v>369</v>
      </c>
      <c r="P972" s="55">
        <v>-3633.63</v>
      </c>
      <c r="Q972" s="52">
        <v>10</v>
      </c>
      <c r="R972" s="50" t="s">
        <v>1967</v>
      </c>
      <c r="S972" s="52">
        <v>2020</v>
      </c>
      <c r="T972" s="50" t="s">
        <v>1968</v>
      </c>
      <c r="U972" s="50" t="s">
        <v>263</v>
      </c>
      <c r="V972" s="50" t="s">
        <v>282</v>
      </c>
      <c r="W972" s="50" t="s">
        <v>292</v>
      </c>
      <c r="X972" s="52">
        <v>1</v>
      </c>
      <c r="Y972" s="52">
        <v>142576</v>
      </c>
      <c r="Z972" s="50" t="s">
        <v>266</v>
      </c>
      <c r="AA972" s="52">
        <v>1</v>
      </c>
      <c r="AB972" s="52">
        <v>0</v>
      </c>
      <c r="AC972" s="51">
        <v>44127</v>
      </c>
      <c r="AD972" s="51">
        <v>44134</v>
      </c>
      <c r="AE972" s="50" t="s">
        <v>670</v>
      </c>
    </row>
    <row r="973" spans="1:31" ht="17.25" customHeight="1">
      <c r="A973" s="57" t="str">
        <f t="shared" si="31"/>
        <v>TARIFAS BANCÁRIAS</v>
      </c>
      <c r="B973" s="69" t="str">
        <f>VLOOKUP(A973,'De Para'!$C$3:$D$195,2,0)</f>
        <v>PAGAMENTO DE IMPOSTOS E TAXAS</v>
      </c>
      <c r="C973" s="83">
        <f t="shared" si="30"/>
        <v>10</v>
      </c>
      <c r="D973" s="50" t="s">
        <v>258</v>
      </c>
      <c r="E973" s="50" t="s">
        <v>410</v>
      </c>
      <c r="F973" s="51">
        <v>44126</v>
      </c>
      <c r="G973" s="50" t="s">
        <v>378</v>
      </c>
      <c r="H973" s="52">
        <v>100</v>
      </c>
      <c r="I973" s="50" t="s">
        <v>675</v>
      </c>
      <c r="J973" s="50" t="s">
        <v>409</v>
      </c>
      <c r="K973" s="50" t="s">
        <v>410</v>
      </c>
      <c r="L973" s="50" t="s">
        <v>548</v>
      </c>
      <c r="M973" s="52">
        <v>171828</v>
      </c>
      <c r="N973" s="50" t="s">
        <v>549</v>
      </c>
      <c r="O973" s="50"/>
      <c r="P973" s="55">
        <v>-79.5</v>
      </c>
      <c r="Q973" s="52">
        <v>10</v>
      </c>
      <c r="R973" s="50" t="s">
        <v>262</v>
      </c>
      <c r="S973" s="52">
        <v>2020</v>
      </c>
      <c r="T973" s="50" t="s">
        <v>550</v>
      </c>
      <c r="U973" s="50" t="s">
        <v>263</v>
      </c>
      <c r="V973" s="50" t="s">
        <v>276</v>
      </c>
      <c r="W973" s="50" t="s">
        <v>429</v>
      </c>
      <c r="X973" s="52">
        <v>1</v>
      </c>
      <c r="Y973" s="52"/>
      <c r="Z973" s="50" t="s">
        <v>266</v>
      </c>
      <c r="AA973" s="52">
        <v>1</v>
      </c>
      <c r="AB973" s="52">
        <v>1</v>
      </c>
      <c r="AC973" s="51">
        <v>44126</v>
      </c>
      <c r="AD973" s="51">
        <v>44134</v>
      </c>
      <c r="AE973" s="50" t="s">
        <v>670</v>
      </c>
    </row>
    <row r="974" spans="1:31" ht="17.25" customHeight="1">
      <c r="A974" s="57" t="str">
        <f t="shared" si="31"/>
        <v>RENDIMENTO SOBRE APLICAÇÃO FINANCEIRA</v>
      </c>
      <c r="B974" s="69" t="str">
        <f>VLOOKUP(A974,'De Para'!$C$3:$D$195,2,0)</f>
        <v>JUROS POR APLICAÇÕES</v>
      </c>
      <c r="C974" s="83">
        <f t="shared" si="30"/>
        <v>10</v>
      </c>
      <c r="D974" s="50" t="s">
        <v>258</v>
      </c>
      <c r="E974" s="50" t="s">
        <v>410</v>
      </c>
      <c r="F974" s="51">
        <v>44126</v>
      </c>
      <c r="G974" s="50" t="s">
        <v>621</v>
      </c>
      <c r="H974" s="52">
        <v>100</v>
      </c>
      <c r="I974" s="50" t="s">
        <v>675</v>
      </c>
      <c r="J974" s="50" t="s">
        <v>409</v>
      </c>
      <c r="K974" s="50" t="s">
        <v>410</v>
      </c>
      <c r="L974" s="50" t="s">
        <v>497</v>
      </c>
      <c r="M974" s="52">
        <v>171829</v>
      </c>
      <c r="N974" s="50" t="s">
        <v>498</v>
      </c>
      <c r="O974" s="50"/>
      <c r="P974" s="55">
        <v>310.88</v>
      </c>
      <c r="Q974" s="52">
        <v>10</v>
      </c>
      <c r="R974" s="50" t="s">
        <v>526</v>
      </c>
      <c r="S974" s="52">
        <v>2020</v>
      </c>
      <c r="T974" s="50" t="s">
        <v>1839</v>
      </c>
      <c r="U974" s="50" t="s">
        <v>263</v>
      </c>
      <c r="V974" s="50" t="s">
        <v>276</v>
      </c>
      <c r="W974" s="50" t="s">
        <v>500</v>
      </c>
      <c r="X974" s="52">
        <v>1</v>
      </c>
      <c r="Y974" s="52"/>
      <c r="Z974" s="50" t="s">
        <v>266</v>
      </c>
      <c r="AA974" s="52">
        <v>1</v>
      </c>
      <c r="AB974" s="52">
        <v>1</v>
      </c>
      <c r="AC974" s="51">
        <v>44126</v>
      </c>
      <c r="AD974" s="51">
        <v>44134</v>
      </c>
      <c r="AE974" s="50" t="s">
        <v>670</v>
      </c>
    </row>
    <row r="975" spans="1:31" ht="17.25" customHeight="1">
      <c r="A975" s="57" t="str">
        <f t="shared" si="31"/>
        <v>APLICAÇÃO / RESGATE DE APLICAÇÃO</v>
      </c>
      <c r="B975" s="69" t="str">
        <f>VLOOKUP(A975,'De Para'!$C$3:$D$195,2,0)</f>
        <v>RECEBÍVEIS NAO CORRENTES</v>
      </c>
      <c r="C975" s="83">
        <f t="shared" si="30"/>
        <v>10</v>
      </c>
      <c r="D975" s="50" t="s">
        <v>258</v>
      </c>
      <c r="E975" s="50" t="s">
        <v>410</v>
      </c>
      <c r="F975" s="51">
        <v>44126</v>
      </c>
      <c r="G975" s="50" t="s">
        <v>259</v>
      </c>
      <c r="H975" s="52">
        <v>100</v>
      </c>
      <c r="I975" s="50" t="s">
        <v>690</v>
      </c>
      <c r="J975" s="50" t="s">
        <v>409</v>
      </c>
      <c r="K975" s="50" t="s">
        <v>410</v>
      </c>
      <c r="L975" s="50" t="s">
        <v>260</v>
      </c>
      <c r="M975" s="52">
        <v>171831</v>
      </c>
      <c r="N975" s="50" t="s">
        <v>261</v>
      </c>
      <c r="O975" s="50"/>
      <c r="P975" s="55">
        <v>-1055611.81</v>
      </c>
      <c r="Q975" s="52">
        <v>10</v>
      </c>
      <c r="R975" s="50" t="s">
        <v>262</v>
      </c>
      <c r="S975" s="52">
        <v>2020</v>
      </c>
      <c r="T975" s="50" t="s">
        <v>1840</v>
      </c>
      <c r="U975" s="50" t="s">
        <v>263</v>
      </c>
      <c r="V975" s="50" t="s">
        <v>264</v>
      </c>
      <c r="W975" s="50" t="s">
        <v>265</v>
      </c>
      <c r="X975" s="52">
        <v>1</v>
      </c>
      <c r="Y975" s="52"/>
      <c r="Z975" s="50" t="s">
        <v>266</v>
      </c>
      <c r="AA975" s="52">
        <v>0</v>
      </c>
      <c r="AB975" s="52">
        <v>1</v>
      </c>
      <c r="AC975" s="51">
        <v>44126</v>
      </c>
      <c r="AD975" s="51"/>
      <c r="AE975" s="50" t="s">
        <v>671</v>
      </c>
    </row>
    <row r="976" spans="1:31" ht="17.25" customHeight="1">
      <c r="A976" s="57" t="str">
        <f t="shared" si="31"/>
        <v>APLICAÇÃO / RESGATE DE APLICAÇÃO</v>
      </c>
      <c r="B976" s="69" t="str">
        <f>VLOOKUP(A976,'De Para'!$C$3:$D$195,2,0)</f>
        <v>RECEBÍVEIS NAO CORRENTES</v>
      </c>
      <c r="C976" s="83">
        <f t="shared" si="30"/>
        <v>10</v>
      </c>
      <c r="D976" s="50" t="s">
        <v>258</v>
      </c>
      <c r="E976" s="50" t="s">
        <v>410</v>
      </c>
      <c r="F976" s="51">
        <v>44126</v>
      </c>
      <c r="G976" s="50" t="s">
        <v>624</v>
      </c>
      <c r="H976" s="52">
        <v>100</v>
      </c>
      <c r="I976" s="50" t="s">
        <v>675</v>
      </c>
      <c r="J976" s="50" t="s">
        <v>409</v>
      </c>
      <c r="K976" s="50" t="s">
        <v>410</v>
      </c>
      <c r="L976" s="50" t="s">
        <v>260</v>
      </c>
      <c r="M976" s="52">
        <v>171832</v>
      </c>
      <c r="N976" s="50" t="s">
        <v>261</v>
      </c>
      <c r="O976" s="50"/>
      <c r="P976" s="55">
        <v>1055611.81</v>
      </c>
      <c r="Q976" s="52">
        <v>10</v>
      </c>
      <c r="R976" s="50" t="s">
        <v>262</v>
      </c>
      <c r="S976" s="52">
        <v>2020</v>
      </c>
      <c r="T976" s="50" t="s">
        <v>1840</v>
      </c>
      <c r="U976" s="50" t="s">
        <v>263</v>
      </c>
      <c r="V976" s="50" t="s">
        <v>264</v>
      </c>
      <c r="W976" s="50" t="s">
        <v>265</v>
      </c>
      <c r="X976" s="52">
        <v>1</v>
      </c>
      <c r="Y976" s="52"/>
      <c r="Z976" s="50" t="s">
        <v>266</v>
      </c>
      <c r="AA976" s="52">
        <v>1</v>
      </c>
      <c r="AB976" s="52">
        <v>0</v>
      </c>
      <c r="AC976" s="51">
        <v>44126</v>
      </c>
      <c r="AD976" s="51">
        <v>44134</v>
      </c>
      <c r="AE976" s="50" t="s">
        <v>670</v>
      </c>
    </row>
    <row r="977" spans="1:31" ht="17.25" customHeight="1">
      <c r="A977" s="57" t="str">
        <f t="shared" si="31"/>
        <v>TARIFAS BANCÁRIAS</v>
      </c>
      <c r="B977" s="69" t="str">
        <f>VLOOKUP(A977,'De Para'!$C$3:$D$195,2,0)</f>
        <v>PAGAMENTO DE IMPOSTOS E TAXAS</v>
      </c>
      <c r="C977" s="83">
        <f t="shared" si="30"/>
        <v>10</v>
      </c>
      <c r="D977" s="50" t="s">
        <v>258</v>
      </c>
      <c r="E977" s="50" t="s">
        <v>410</v>
      </c>
      <c r="F977" s="51">
        <v>44125</v>
      </c>
      <c r="G977" s="50" t="s">
        <v>378</v>
      </c>
      <c r="H977" s="52">
        <v>100</v>
      </c>
      <c r="I977" s="50" t="s">
        <v>675</v>
      </c>
      <c r="J977" s="50" t="s">
        <v>409</v>
      </c>
      <c r="K977" s="50" t="s">
        <v>410</v>
      </c>
      <c r="L977" s="50" t="s">
        <v>548</v>
      </c>
      <c r="M977" s="52">
        <v>171833</v>
      </c>
      <c r="N977" s="50" t="s">
        <v>549</v>
      </c>
      <c r="O977" s="50"/>
      <c r="P977" s="55">
        <v>-10.6</v>
      </c>
      <c r="Q977" s="52">
        <v>10</v>
      </c>
      <c r="R977" s="50" t="s">
        <v>262</v>
      </c>
      <c r="S977" s="52">
        <v>2020</v>
      </c>
      <c r="T977" s="50" t="s">
        <v>550</v>
      </c>
      <c r="U977" s="50" t="s">
        <v>263</v>
      </c>
      <c r="V977" s="50" t="s">
        <v>276</v>
      </c>
      <c r="W977" s="50" t="s">
        <v>429</v>
      </c>
      <c r="X977" s="52">
        <v>1</v>
      </c>
      <c r="Y977" s="52"/>
      <c r="Z977" s="50" t="s">
        <v>266</v>
      </c>
      <c r="AA977" s="52">
        <v>1</v>
      </c>
      <c r="AB977" s="52">
        <v>1</v>
      </c>
      <c r="AC977" s="51">
        <v>44125</v>
      </c>
      <c r="AD977" s="51">
        <v>44134</v>
      </c>
      <c r="AE977" s="50" t="s">
        <v>670</v>
      </c>
    </row>
    <row r="978" spans="1:31" ht="17.25" customHeight="1">
      <c r="A978" s="57" t="str">
        <f t="shared" si="31"/>
        <v>RENDIMENTO SOBRE APLICAÇÃO FINANCEIRA</v>
      </c>
      <c r="B978" s="69" t="str">
        <f>VLOOKUP(A978,'De Para'!$C$3:$D$195,2,0)</f>
        <v>JUROS POR APLICAÇÕES</v>
      </c>
      <c r="C978" s="83">
        <f t="shared" si="30"/>
        <v>10</v>
      </c>
      <c r="D978" s="50" t="s">
        <v>258</v>
      </c>
      <c r="E978" s="50" t="s">
        <v>410</v>
      </c>
      <c r="F978" s="51">
        <v>44125</v>
      </c>
      <c r="G978" s="50" t="s">
        <v>621</v>
      </c>
      <c r="H978" s="52">
        <v>100</v>
      </c>
      <c r="I978" s="50" t="s">
        <v>675</v>
      </c>
      <c r="J978" s="50" t="s">
        <v>409</v>
      </c>
      <c r="K978" s="50" t="s">
        <v>410</v>
      </c>
      <c r="L978" s="50" t="s">
        <v>497</v>
      </c>
      <c r="M978" s="52">
        <v>171834</v>
      </c>
      <c r="N978" s="50" t="s">
        <v>498</v>
      </c>
      <c r="O978" s="50"/>
      <c r="P978" s="55">
        <v>1.79</v>
      </c>
      <c r="Q978" s="52">
        <v>10</v>
      </c>
      <c r="R978" s="50" t="s">
        <v>526</v>
      </c>
      <c r="S978" s="52">
        <v>2020</v>
      </c>
      <c r="T978" s="50" t="s">
        <v>622</v>
      </c>
      <c r="U978" s="50" t="s">
        <v>263</v>
      </c>
      <c r="V978" s="50" t="s">
        <v>276</v>
      </c>
      <c r="W978" s="50" t="s">
        <v>500</v>
      </c>
      <c r="X978" s="52">
        <v>1</v>
      </c>
      <c r="Y978" s="52"/>
      <c r="Z978" s="50" t="s">
        <v>266</v>
      </c>
      <c r="AA978" s="52">
        <v>1</v>
      </c>
      <c r="AB978" s="52">
        <v>1</v>
      </c>
      <c r="AC978" s="51">
        <v>44125</v>
      </c>
      <c r="AD978" s="51">
        <v>44134</v>
      </c>
      <c r="AE978" s="50" t="s">
        <v>670</v>
      </c>
    </row>
    <row r="979" spans="1:31" ht="17.25" customHeight="1">
      <c r="A979" s="57" t="str">
        <f t="shared" si="31"/>
        <v>APLICAÇÃO / RESGATE DE APLICAÇÃO</v>
      </c>
      <c r="B979" s="69" t="str">
        <f>VLOOKUP(A979,'De Para'!$C$3:$D$195,2,0)</f>
        <v>RECEBÍVEIS NAO CORRENTES</v>
      </c>
      <c r="C979" s="83">
        <f t="shared" si="30"/>
        <v>10</v>
      </c>
      <c r="D979" s="50" t="s">
        <v>258</v>
      </c>
      <c r="E979" s="50" t="s">
        <v>410</v>
      </c>
      <c r="F979" s="51">
        <v>44125</v>
      </c>
      <c r="G979" s="50" t="s">
        <v>259</v>
      </c>
      <c r="H979" s="52">
        <v>100</v>
      </c>
      <c r="I979" s="50" t="s">
        <v>690</v>
      </c>
      <c r="J979" s="50" t="s">
        <v>409</v>
      </c>
      <c r="K979" s="50" t="s">
        <v>410</v>
      </c>
      <c r="L979" s="50" t="s">
        <v>260</v>
      </c>
      <c r="M979" s="52">
        <v>171835</v>
      </c>
      <c r="N979" s="50" t="s">
        <v>261</v>
      </c>
      <c r="O979" s="50"/>
      <c r="P979" s="55">
        <v>-6253.31</v>
      </c>
      <c r="Q979" s="52">
        <v>10</v>
      </c>
      <c r="R979" s="50" t="s">
        <v>262</v>
      </c>
      <c r="S979" s="52">
        <v>2020</v>
      </c>
      <c r="T979" s="50" t="s">
        <v>449</v>
      </c>
      <c r="U979" s="50" t="s">
        <v>263</v>
      </c>
      <c r="V979" s="50" t="s">
        <v>264</v>
      </c>
      <c r="W979" s="50" t="s">
        <v>265</v>
      </c>
      <c r="X979" s="52">
        <v>1</v>
      </c>
      <c r="Y979" s="52"/>
      <c r="Z979" s="50" t="s">
        <v>266</v>
      </c>
      <c r="AA979" s="52">
        <v>0</v>
      </c>
      <c r="AB979" s="52">
        <v>1</v>
      </c>
      <c r="AC979" s="51">
        <v>44125</v>
      </c>
      <c r="AD979" s="51"/>
      <c r="AE979" s="50" t="s">
        <v>671</v>
      </c>
    </row>
    <row r="980" spans="1:31" ht="17.25" customHeight="1">
      <c r="A980" s="57" t="str">
        <f t="shared" si="31"/>
        <v>APLICAÇÃO / RESGATE DE APLICAÇÃO</v>
      </c>
      <c r="B980" s="69" t="str">
        <f>VLOOKUP(A980,'De Para'!$C$3:$D$195,2,0)</f>
        <v>RECEBÍVEIS NAO CORRENTES</v>
      </c>
      <c r="C980" s="83">
        <f t="shared" si="30"/>
        <v>10</v>
      </c>
      <c r="D980" s="50" t="s">
        <v>258</v>
      </c>
      <c r="E980" s="50" t="s">
        <v>410</v>
      </c>
      <c r="F980" s="51">
        <v>44125</v>
      </c>
      <c r="G980" s="50" t="s">
        <v>624</v>
      </c>
      <c r="H980" s="52">
        <v>100</v>
      </c>
      <c r="I980" s="50" t="s">
        <v>675</v>
      </c>
      <c r="J980" s="50" t="s">
        <v>409</v>
      </c>
      <c r="K980" s="50" t="s">
        <v>410</v>
      </c>
      <c r="L980" s="50" t="s">
        <v>260</v>
      </c>
      <c r="M980" s="52">
        <v>171836</v>
      </c>
      <c r="N980" s="50" t="s">
        <v>261</v>
      </c>
      <c r="O980" s="50"/>
      <c r="P980" s="55">
        <v>6253.31</v>
      </c>
      <c r="Q980" s="52">
        <v>10</v>
      </c>
      <c r="R980" s="50" t="s">
        <v>262</v>
      </c>
      <c r="S980" s="52">
        <v>2020</v>
      </c>
      <c r="T980" s="50" t="s">
        <v>449</v>
      </c>
      <c r="U980" s="50" t="s">
        <v>263</v>
      </c>
      <c r="V980" s="50" t="s">
        <v>264</v>
      </c>
      <c r="W980" s="50" t="s">
        <v>265</v>
      </c>
      <c r="X980" s="52">
        <v>1</v>
      </c>
      <c r="Y980" s="52"/>
      <c r="Z980" s="50" t="s">
        <v>266</v>
      </c>
      <c r="AA980" s="52">
        <v>1</v>
      </c>
      <c r="AB980" s="52">
        <v>0</v>
      </c>
      <c r="AC980" s="51">
        <v>44125</v>
      </c>
      <c r="AD980" s="51">
        <v>44134</v>
      </c>
      <c r="AE980" s="50" t="s">
        <v>670</v>
      </c>
    </row>
    <row r="981" spans="1:31" ht="17.25" customHeight="1">
      <c r="A981" s="57" t="str">
        <f t="shared" si="31"/>
        <v>RECEITA DE CONTRATOS DE GESTÃO HOSPITALAR - CR</v>
      </c>
      <c r="B981" s="69" t="str">
        <f>VLOOKUP(A981,'De Para'!$C$3:$D$195,2,0)</f>
        <v>INGRESSOS DE FATURAS</v>
      </c>
      <c r="C981" s="83">
        <f t="shared" si="30"/>
        <v>10</v>
      </c>
      <c r="D981" s="50" t="s">
        <v>258</v>
      </c>
      <c r="E981" s="50" t="s">
        <v>410</v>
      </c>
      <c r="F981" s="51">
        <v>44123</v>
      </c>
      <c r="G981" s="50" t="s">
        <v>621</v>
      </c>
      <c r="H981" s="52">
        <v>100</v>
      </c>
      <c r="I981" s="50" t="s">
        <v>757</v>
      </c>
      <c r="J981" s="50" t="s">
        <v>409</v>
      </c>
      <c r="K981" s="50" t="s">
        <v>410</v>
      </c>
      <c r="L981" s="50" t="s">
        <v>632</v>
      </c>
      <c r="M981" s="52">
        <v>172014</v>
      </c>
      <c r="N981" s="50" t="s">
        <v>633</v>
      </c>
      <c r="O981" s="50"/>
      <c r="P981" s="55">
        <v>5075481.1500000004</v>
      </c>
      <c r="Q981" s="52">
        <v>10</v>
      </c>
      <c r="R981" s="50" t="s">
        <v>1333</v>
      </c>
      <c r="S981" s="52">
        <v>2020</v>
      </c>
      <c r="T981" s="50" t="s">
        <v>1969</v>
      </c>
      <c r="U981" s="50" t="s">
        <v>629</v>
      </c>
      <c r="V981" s="50" t="s">
        <v>630</v>
      </c>
      <c r="W981" s="50" t="s">
        <v>634</v>
      </c>
      <c r="X981" s="52">
        <v>1</v>
      </c>
      <c r="Y981" s="52"/>
      <c r="Z981" s="50" t="s">
        <v>266</v>
      </c>
      <c r="AA981" s="52">
        <v>0</v>
      </c>
      <c r="AB981" s="52">
        <v>1</v>
      </c>
      <c r="AC981" s="51">
        <v>44123</v>
      </c>
      <c r="AD981" s="51"/>
      <c r="AE981" s="50" t="s">
        <v>672</v>
      </c>
    </row>
    <row r="982" spans="1:31" ht="17.25" customHeight="1">
      <c r="A982" s="57" t="str">
        <f t="shared" si="31"/>
        <v>RESCISÕES</v>
      </c>
      <c r="B982" s="69" t="str">
        <f>VLOOKUP(A982,'De Para'!$C$3:$D$195,2,0)</f>
        <v>FOLHA E ENCARGOS</v>
      </c>
      <c r="C982" s="83">
        <f t="shared" si="30"/>
        <v>10</v>
      </c>
      <c r="D982" s="50" t="s">
        <v>258</v>
      </c>
      <c r="E982" s="50" t="s">
        <v>410</v>
      </c>
      <c r="F982" s="51">
        <v>44130</v>
      </c>
      <c r="G982" s="50" t="s">
        <v>278</v>
      </c>
      <c r="H982" s="52">
        <v>100</v>
      </c>
      <c r="I982" s="50" t="s">
        <v>675</v>
      </c>
      <c r="J982" s="50" t="s">
        <v>409</v>
      </c>
      <c r="K982" s="50" t="s">
        <v>410</v>
      </c>
      <c r="L982" s="50" t="s">
        <v>368</v>
      </c>
      <c r="M982" s="52">
        <v>172359</v>
      </c>
      <c r="N982" s="50" t="s">
        <v>369</v>
      </c>
      <c r="O982" s="50" t="s">
        <v>369</v>
      </c>
      <c r="P982" s="55">
        <v>-405.81</v>
      </c>
      <c r="Q982" s="52">
        <v>10</v>
      </c>
      <c r="R982" s="50" t="s">
        <v>1970</v>
      </c>
      <c r="S982" s="52">
        <v>2020</v>
      </c>
      <c r="T982" s="50" t="s">
        <v>1971</v>
      </c>
      <c r="U982" s="50" t="s">
        <v>263</v>
      </c>
      <c r="V982" s="50" t="s">
        <v>282</v>
      </c>
      <c r="W982" s="50" t="s">
        <v>292</v>
      </c>
      <c r="X982" s="52">
        <v>1</v>
      </c>
      <c r="Y982" s="52">
        <v>142715</v>
      </c>
      <c r="Z982" s="50" t="s">
        <v>266</v>
      </c>
      <c r="AA982" s="52">
        <v>1</v>
      </c>
      <c r="AB982" s="52">
        <v>0</v>
      </c>
      <c r="AC982" s="51">
        <v>44130</v>
      </c>
      <c r="AD982" s="51">
        <v>44134</v>
      </c>
      <c r="AE982" s="50" t="s">
        <v>670</v>
      </c>
    </row>
    <row r="983" spans="1:31" ht="17.25" customHeight="1">
      <c r="A983" s="57" t="str">
        <f t="shared" si="31"/>
        <v>TRANSPORTE E ESTACIONAMENTO - VIAGEM</v>
      </c>
      <c r="B983" s="69" t="str">
        <f>VLOOKUP(A983,'De Para'!$C$3:$D$195,2,0)</f>
        <v>FORNECEDORES</v>
      </c>
      <c r="C983" s="83">
        <f t="shared" si="30"/>
        <v>10</v>
      </c>
      <c r="D983" s="50" t="s">
        <v>258</v>
      </c>
      <c r="E983" s="50" t="s">
        <v>410</v>
      </c>
      <c r="F983" s="51">
        <v>44130</v>
      </c>
      <c r="G983" s="50" t="s">
        <v>278</v>
      </c>
      <c r="H983" s="52">
        <v>19.64</v>
      </c>
      <c r="I983" s="50" t="s">
        <v>675</v>
      </c>
      <c r="J983" s="50" t="s">
        <v>409</v>
      </c>
      <c r="K983" s="50" t="s">
        <v>410</v>
      </c>
      <c r="L983" s="50" t="s">
        <v>644</v>
      </c>
      <c r="M983" s="52">
        <v>172360</v>
      </c>
      <c r="N983" s="50" t="s">
        <v>645</v>
      </c>
      <c r="O983" s="50" t="s">
        <v>1972</v>
      </c>
      <c r="P983" s="55">
        <v>-16.760000000000002</v>
      </c>
      <c r="Q983" s="52">
        <v>10</v>
      </c>
      <c r="R983" s="50" t="s">
        <v>1973</v>
      </c>
      <c r="S983" s="52">
        <v>2020</v>
      </c>
      <c r="T983" s="50" t="s">
        <v>1974</v>
      </c>
      <c r="U983" s="50" t="s">
        <v>263</v>
      </c>
      <c r="V983" s="50" t="s">
        <v>355</v>
      </c>
      <c r="W983" s="50" t="s">
        <v>646</v>
      </c>
      <c r="X983" s="52">
        <v>1</v>
      </c>
      <c r="Y983" s="52">
        <v>143926</v>
      </c>
      <c r="Z983" s="50" t="s">
        <v>266</v>
      </c>
      <c r="AA983" s="52">
        <v>1</v>
      </c>
      <c r="AB983" s="52">
        <v>0</v>
      </c>
      <c r="AC983" s="51">
        <v>44130</v>
      </c>
      <c r="AD983" s="51">
        <v>44134</v>
      </c>
      <c r="AE983" s="50" t="s">
        <v>670</v>
      </c>
    </row>
    <row r="984" spans="1:31" ht="17.25" customHeight="1">
      <c r="A984" s="57" t="str">
        <f t="shared" si="31"/>
        <v>ALIMENTAÇÃO - VIAGEM</v>
      </c>
      <c r="B984" s="69" t="str">
        <f>VLOOKUP(A984,'De Para'!$C$3:$D$195,2,0)</f>
        <v>FORNECEDORES</v>
      </c>
      <c r="C984" s="83">
        <f t="shared" si="30"/>
        <v>10</v>
      </c>
      <c r="D984" s="50" t="s">
        <v>258</v>
      </c>
      <c r="E984" s="50" t="s">
        <v>410</v>
      </c>
      <c r="F984" s="51">
        <v>44130</v>
      </c>
      <c r="G984" s="50" t="s">
        <v>278</v>
      </c>
      <c r="H984" s="52">
        <v>38.43</v>
      </c>
      <c r="I984" s="50" t="s">
        <v>675</v>
      </c>
      <c r="J984" s="50" t="s">
        <v>409</v>
      </c>
      <c r="K984" s="50" t="s">
        <v>410</v>
      </c>
      <c r="L984" s="50" t="s">
        <v>873</v>
      </c>
      <c r="M984" s="52">
        <v>172360</v>
      </c>
      <c r="N984" s="50" t="s">
        <v>874</v>
      </c>
      <c r="O984" s="50" t="s">
        <v>1972</v>
      </c>
      <c r="P984" s="55">
        <v>-32.799999999999997</v>
      </c>
      <c r="Q984" s="52">
        <v>10</v>
      </c>
      <c r="R984" s="50" t="s">
        <v>1973</v>
      </c>
      <c r="S984" s="52">
        <v>2020</v>
      </c>
      <c r="T984" s="50" t="s">
        <v>1974</v>
      </c>
      <c r="U984" s="50" t="s">
        <v>263</v>
      </c>
      <c r="V984" s="50" t="s">
        <v>355</v>
      </c>
      <c r="W984" s="50" t="s">
        <v>646</v>
      </c>
      <c r="X984" s="52">
        <v>1</v>
      </c>
      <c r="Y984" s="52">
        <v>143926</v>
      </c>
      <c r="Z984" s="50" t="s">
        <v>266</v>
      </c>
      <c r="AA984" s="52">
        <v>1</v>
      </c>
      <c r="AB984" s="52">
        <v>0</v>
      </c>
      <c r="AC984" s="51">
        <v>44130</v>
      </c>
      <c r="AD984" s="51">
        <v>44134</v>
      </c>
      <c r="AE984" s="50" t="s">
        <v>670</v>
      </c>
    </row>
    <row r="985" spans="1:31" ht="17.25" customHeight="1">
      <c r="A985" s="57" t="str">
        <f t="shared" si="31"/>
        <v>COPAS, LANCHES E REFEIÇÕES</v>
      </c>
      <c r="B985" s="69" t="str">
        <f>VLOOKUP(A985,'De Para'!$C$3:$D$195,2,0)</f>
        <v>FORNECEDORES</v>
      </c>
      <c r="C985" s="83">
        <f t="shared" si="30"/>
        <v>10</v>
      </c>
      <c r="D985" s="50" t="s">
        <v>258</v>
      </c>
      <c r="E985" s="50" t="s">
        <v>410</v>
      </c>
      <c r="F985" s="51">
        <v>44130</v>
      </c>
      <c r="G985" s="50" t="s">
        <v>278</v>
      </c>
      <c r="H985" s="52">
        <v>41.93</v>
      </c>
      <c r="I985" s="50" t="s">
        <v>675</v>
      </c>
      <c r="J985" s="50" t="s">
        <v>409</v>
      </c>
      <c r="K985" s="50" t="s">
        <v>410</v>
      </c>
      <c r="L985" s="50" t="s">
        <v>531</v>
      </c>
      <c r="M985" s="52">
        <v>172360</v>
      </c>
      <c r="N985" s="50" t="s">
        <v>532</v>
      </c>
      <c r="O985" s="50" t="s">
        <v>1972</v>
      </c>
      <c r="P985" s="55">
        <v>-35.78</v>
      </c>
      <c r="Q985" s="52">
        <v>10</v>
      </c>
      <c r="R985" s="50" t="s">
        <v>1973</v>
      </c>
      <c r="S985" s="52">
        <v>2020</v>
      </c>
      <c r="T985" s="50" t="s">
        <v>1974</v>
      </c>
      <c r="U985" s="50" t="s">
        <v>263</v>
      </c>
      <c r="V985" s="50" t="s">
        <v>355</v>
      </c>
      <c r="W985" s="50" t="s">
        <v>408</v>
      </c>
      <c r="X985" s="52">
        <v>1</v>
      </c>
      <c r="Y985" s="52">
        <v>143926</v>
      </c>
      <c r="Z985" s="50" t="s">
        <v>266</v>
      </c>
      <c r="AA985" s="52">
        <v>1</v>
      </c>
      <c r="AB985" s="52">
        <v>0</v>
      </c>
      <c r="AC985" s="51">
        <v>44130</v>
      </c>
      <c r="AD985" s="51">
        <v>44134</v>
      </c>
      <c r="AE985" s="50" t="s">
        <v>670</v>
      </c>
    </row>
    <row r="986" spans="1:31" ht="17.25" customHeight="1">
      <c r="A986" s="57" t="str">
        <f t="shared" si="31"/>
        <v>DESPESA COM MEDICAMENTOS</v>
      </c>
      <c r="B986" s="69" t="str">
        <f>VLOOKUP(A986,'De Para'!$C$3:$D$195,2,0)</f>
        <v>FORNECEDORES</v>
      </c>
      <c r="C986" s="83">
        <f t="shared" si="30"/>
        <v>10</v>
      </c>
      <c r="D986" s="50" t="s">
        <v>258</v>
      </c>
      <c r="E986" s="50" t="s">
        <v>410</v>
      </c>
      <c r="F986" s="51">
        <v>44130</v>
      </c>
      <c r="G986" s="50" t="s">
        <v>278</v>
      </c>
      <c r="H986" s="52">
        <v>100</v>
      </c>
      <c r="I986" s="50" t="s">
        <v>675</v>
      </c>
      <c r="J986" s="50" t="s">
        <v>409</v>
      </c>
      <c r="K986" s="50" t="s">
        <v>410</v>
      </c>
      <c r="L986" s="50" t="s">
        <v>647</v>
      </c>
      <c r="M986" s="52">
        <v>172361</v>
      </c>
      <c r="N986" s="50" t="s">
        <v>648</v>
      </c>
      <c r="O986" s="50" t="s">
        <v>1975</v>
      </c>
      <c r="P986" s="55">
        <v>-20.81</v>
      </c>
      <c r="Q986" s="52">
        <v>10</v>
      </c>
      <c r="R986" s="50" t="s">
        <v>1976</v>
      </c>
      <c r="S986" s="52">
        <v>2020</v>
      </c>
      <c r="T986" s="50" t="s">
        <v>1977</v>
      </c>
      <c r="U986" s="50" t="s">
        <v>263</v>
      </c>
      <c r="V986" s="50" t="s">
        <v>355</v>
      </c>
      <c r="W986" s="50" t="s">
        <v>408</v>
      </c>
      <c r="X986" s="52">
        <v>1</v>
      </c>
      <c r="Y986" s="52">
        <v>143936</v>
      </c>
      <c r="Z986" s="50" t="s">
        <v>266</v>
      </c>
      <c r="AA986" s="52">
        <v>1</v>
      </c>
      <c r="AB986" s="52">
        <v>0</v>
      </c>
      <c r="AC986" s="51">
        <v>44130</v>
      </c>
      <c r="AD986" s="51">
        <v>44134</v>
      </c>
      <c r="AE986" s="50" t="s">
        <v>670</v>
      </c>
    </row>
    <row r="987" spans="1:31" ht="17.25" customHeight="1">
      <c r="A987" s="57" t="str">
        <f t="shared" si="31"/>
        <v>TARIFAS BANCÁRIAS</v>
      </c>
      <c r="B987" s="69" t="str">
        <f>VLOOKUP(A987,'De Para'!$C$3:$D$195,2,0)</f>
        <v>PAGAMENTO DE IMPOSTOS E TAXAS</v>
      </c>
      <c r="C987" s="83">
        <f t="shared" si="30"/>
        <v>10</v>
      </c>
      <c r="D987" s="50" t="s">
        <v>258</v>
      </c>
      <c r="E987" s="50" t="s">
        <v>410</v>
      </c>
      <c r="F987" s="51">
        <v>44127</v>
      </c>
      <c r="G987" s="50" t="s">
        <v>378</v>
      </c>
      <c r="H987" s="52">
        <v>100</v>
      </c>
      <c r="I987" s="50" t="s">
        <v>675</v>
      </c>
      <c r="J987" s="50" t="s">
        <v>409</v>
      </c>
      <c r="K987" s="50" t="s">
        <v>410</v>
      </c>
      <c r="L987" s="50" t="s">
        <v>548</v>
      </c>
      <c r="M987" s="52">
        <v>172536</v>
      </c>
      <c r="N987" s="50" t="s">
        <v>549</v>
      </c>
      <c r="O987" s="50"/>
      <c r="P987" s="55">
        <v>-8.1</v>
      </c>
      <c r="Q987" s="52">
        <v>10</v>
      </c>
      <c r="R987" s="50" t="s">
        <v>262</v>
      </c>
      <c r="S987" s="52">
        <v>2020</v>
      </c>
      <c r="T987" s="50" t="s">
        <v>550</v>
      </c>
      <c r="U987" s="50" t="s">
        <v>263</v>
      </c>
      <c r="V987" s="50" t="s">
        <v>276</v>
      </c>
      <c r="W987" s="50" t="s">
        <v>429</v>
      </c>
      <c r="X987" s="52">
        <v>1</v>
      </c>
      <c r="Y987" s="52"/>
      <c r="Z987" s="50" t="s">
        <v>266</v>
      </c>
      <c r="AA987" s="52">
        <v>1</v>
      </c>
      <c r="AB987" s="52">
        <v>1</v>
      </c>
      <c r="AC987" s="51">
        <v>44127</v>
      </c>
      <c r="AD987" s="51">
        <v>44134</v>
      </c>
      <c r="AE987" s="50" t="s">
        <v>670</v>
      </c>
    </row>
    <row r="988" spans="1:31" ht="17.25" customHeight="1">
      <c r="A988" s="57" t="str">
        <f t="shared" si="31"/>
        <v>RENDIMENTO SOBRE APLICAÇÃO FINANCEIRA</v>
      </c>
      <c r="B988" s="69" t="str">
        <f>VLOOKUP(A988,'De Para'!$C$3:$D$195,2,0)</f>
        <v>JUROS POR APLICAÇÕES</v>
      </c>
      <c r="C988" s="83">
        <f t="shared" si="30"/>
        <v>10</v>
      </c>
      <c r="D988" s="50" t="s">
        <v>258</v>
      </c>
      <c r="E988" s="50" t="s">
        <v>410</v>
      </c>
      <c r="F988" s="51">
        <v>44127</v>
      </c>
      <c r="G988" s="50" t="s">
        <v>621</v>
      </c>
      <c r="H988" s="52">
        <v>100</v>
      </c>
      <c r="I988" s="50" t="s">
        <v>675</v>
      </c>
      <c r="J988" s="50" t="s">
        <v>409</v>
      </c>
      <c r="K988" s="50" t="s">
        <v>410</v>
      </c>
      <c r="L988" s="50" t="s">
        <v>497</v>
      </c>
      <c r="M988" s="52">
        <v>172540</v>
      </c>
      <c r="N988" s="50" t="s">
        <v>498</v>
      </c>
      <c r="O988" s="50"/>
      <c r="P988" s="55">
        <v>1.1000000000000001</v>
      </c>
      <c r="Q988" s="52">
        <v>10</v>
      </c>
      <c r="R988" s="50" t="s">
        <v>526</v>
      </c>
      <c r="S988" s="52">
        <v>2020</v>
      </c>
      <c r="T988" s="50" t="s">
        <v>1839</v>
      </c>
      <c r="U988" s="50" t="s">
        <v>263</v>
      </c>
      <c r="V988" s="50" t="s">
        <v>276</v>
      </c>
      <c r="W988" s="50" t="s">
        <v>500</v>
      </c>
      <c r="X988" s="52">
        <v>1</v>
      </c>
      <c r="Y988" s="52"/>
      <c r="Z988" s="50" t="s">
        <v>266</v>
      </c>
      <c r="AA988" s="52">
        <v>1</v>
      </c>
      <c r="AB988" s="52">
        <v>1</v>
      </c>
      <c r="AC988" s="51">
        <v>44127</v>
      </c>
      <c r="AD988" s="51">
        <v>44134</v>
      </c>
      <c r="AE988" s="50" t="s">
        <v>670</v>
      </c>
    </row>
    <row r="989" spans="1:31" ht="17.25" customHeight="1">
      <c r="A989" s="57" t="str">
        <f t="shared" si="31"/>
        <v>APLICAÇÃO / RESGATE DE APLICAÇÃO</v>
      </c>
      <c r="B989" s="69" t="str">
        <f>VLOOKUP(A989,'De Para'!$C$3:$D$195,2,0)</f>
        <v>RECEBÍVEIS NAO CORRENTES</v>
      </c>
      <c r="C989" s="83">
        <f t="shared" si="30"/>
        <v>10</v>
      </c>
      <c r="D989" s="50" t="s">
        <v>258</v>
      </c>
      <c r="E989" s="50" t="s">
        <v>410</v>
      </c>
      <c r="F989" s="51">
        <v>44127</v>
      </c>
      <c r="G989" s="50" t="s">
        <v>259</v>
      </c>
      <c r="H989" s="52">
        <v>100</v>
      </c>
      <c r="I989" s="50" t="s">
        <v>690</v>
      </c>
      <c r="J989" s="50" t="s">
        <v>409</v>
      </c>
      <c r="K989" s="50" t="s">
        <v>410</v>
      </c>
      <c r="L989" s="50" t="s">
        <v>260</v>
      </c>
      <c r="M989" s="52">
        <v>172541</v>
      </c>
      <c r="N989" s="50" t="s">
        <v>261</v>
      </c>
      <c r="O989" s="50"/>
      <c r="P989" s="55">
        <v>-3640.63</v>
      </c>
      <c r="Q989" s="52">
        <v>10</v>
      </c>
      <c r="R989" s="50" t="s">
        <v>262</v>
      </c>
      <c r="S989" s="52">
        <v>2020</v>
      </c>
      <c r="T989" s="50" t="s">
        <v>1840</v>
      </c>
      <c r="U989" s="50" t="s">
        <v>263</v>
      </c>
      <c r="V989" s="50" t="s">
        <v>264</v>
      </c>
      <c r="W989" s="50" t="s">
        <v>265</v>
      </c>
      <c r="X989" s="52">
        <v>1</v>
      </c>
      <c r="Y989" s="52"/>
      <c r="Z989" s="50" t="s">
        <v>266</v>
      </c>
      <c r="AA989" s="52">
        <v>0</v>
      </c>
      <c r="AB989" s="52">
        <v>1</v>
      </c>
      <c r="AC989" s="51">
        <v>44127</v>
      </c>
      <c r="AD989" s="51"/>
      <c r="AE989" s="50" t="s">
        <v>671</v>
      </c>
    </row>
    <row r="990" spans="1:31" ht="17.25" customHeight="1">
      <c r="A990" s="57" t="str">
        <f t="shared" si="31"/>
        <v>APLICAÇÃO / RESGATE DE APLICAÇÃO</v>
      </c>
      <c r="B990" s="69" t="str">
        <f>VLOOKUP(A990,'De Para'!$C$3:$D$195,2,0)</f>
        <v>RECEBÍVEIS NAO CORRENTES</v>
      </c>
      <c r="C990" s="83">
        <f t="shared" si="30"/>
        <v>10</v>
      </c>
      <c r="D990" s="50" t="s">
        <v>258</v>
      </c>
      <c r="E990" s="50" t="s">
        <v>410</v>
      </c>
      <c r="F990" s="51">
        <v>44127</v>
      </c>
      <c r="G990" s="50" t="s">
        <v>624</v>
      </c>
      <c r="H990" s="52">
        <v>100</v>
      </c>
      <c r="I990" s="50" t="s">
        <v>675</v>
      </c>
      <c r="J990" s="50" t="s">
        <v>409</v>
      </c>
      <c r="K990" s="50" t="s">
        <v>410</v>
      </c>
      <c r="L990" s="50" t="s">
        <v>260</v>
      </c>
      <c r="M990" s="52">
        <v>172542</v>
      </c>
      <c r="N990" s="50" t="s">
        <v>261</v>
      </c>
      <c r="O990" s="50"/>
      <c r="P990" s="55">
        <v>3640.63</v>
      </c>
      <c r="Q990" s="52">
        <v>10</v>
      </c>
      <c r="R990" s="50" t="s">
        <v>262</v>
      </c>
      <c r="S990" s="52">
        <v>2020</v>
      </c>
      <c r="T990" s="50" t="s">
        <v>1840</v>
      </c>
      <c r="U990" s="50" t="s">
        <v>263</v>
      </c>
      <c r="V990" s="50" t="s">
        <v>264</v>
      </c>
      <c r="W990" s="50" t="s">
        <v>265</v>
      </c>
      <c r="X990" s="52">
        <v>1</v>
      </c>
      <c r="Y990" s="52"/>
      <c r="Z990" s="50" t="s">
        <v>266</v>
      </c>
      <c r="AA990" s="52">
        <v>1</v>
      </c>
      <c r="AB990" s="52">
        <v>0</v>
      </c>
      <c r="AC990" s="51">
        <v>44127</v>
      </c>
      <c r="AD990" s="51">
        <v>44134</v>
      </c>
      <c r="AE990" s="50" t="s">
        <v>670</v>
      </c>
    </row>
    <row r="991" spans="1:31" ht="17.25" customHeight="1">
      <c r="A991" s="57" t="str">
        <f t="shared" si="31"/>
        <v>TARIFAS BANCÁRIAS</v>
      </c>
      <c r="B991" s="69" t="str">
        <f>VLOOKUP(A991,'De Para'!$C$3:$D$195,2,0)</f>
        <v>PAGAMENTO DE IMPOSTOS E TAXAS</v>
      </c>
      <c r="C991" s="83">
        <f t="shared" ref="C991:C1054" si="32">MONTH(AC991)</f>
        <v>10</v>
      </c>
      <c r="D991" s="50" t="s">
        <v>258</v>
      </c>
      <c r="E991" s="50" t="s">
        <v>410</v>
      </c>
      <c r="F991" s="51">
        <v>44130</v>
      </c>
      <c r="G991" s="50" t="s">
        <v>378</v>
      </c>
      <c r="H991" s="52">
        <v>100</v>
      </c>
      <c r="I991" s="50" t="s">
        <v>675</v>
      </c>
      <c r="J991" s="50" t="s">
        <v>409</v>
      </c>
      <c r="K991" s="50" t="s">
        <v>410</v>
      </c>
      <c r="L991" s="50" t="s">
        <v>548</v>
      </c>
      <c r="M991" s="52">
        <v>172543</v>
      </c>
      <c r="N991" s="50" t="s">
        <v>549</v>
      </c>
      <c r="O991" s="50"/>
      <c r="P991" s="55">
        <v>-9.35</v>
      </c>
      <c r="Q991" s="52">
        <v>10</v>
      </c>
      <c r="R991" s="50" t="s">
        <v>262</v>
      </c>
      <c r="S991" s="52">
        <v>2020</v>
      </c>
      <c r="T991" s="50" t="s">
        <v>550</v>
      </c>
      <c r="U991" s="50" t="s">
        <v>263</v>
      </c>
      <c r="V991" s="50" t="s">
        <v>276</v>
      </c>
      <c r="W991" s="50" t="s">
        <v>429</v>
      </c>
      <c r="X991" s="52">
        <v>1</v>
      </c>
      <c r="Y991" s="52"/>
      <c r="Z991" s="50" t="s">
        <v>266</v>
      </c>
      <c r="AA991" s="52">
        <v>1</v>
      </c>
      <c r="AB991" s="52">
        <v>1</v>
      </c>
      <c r="AC991" s="51">
        <v>44130</v>
      </c>
      <c r="AD991" s="51">
        <v>44134</v>
      </c>
      <c r="AE991" s="50" t="s">
        <v>670</v>
      </c>
    </row>
    <row r="992" spans="1:31" ht="17.25" customHeight="1">
      <c r="A992" s="57" t="str">
        <f t="shared" si="31"/>
        <v>RENDIMENTO SOBRE APLICAÇÃO FINANCEIRA</v>
      </c>
      <c r="B992" s="69" t="str">
        <f>VLOOKUP(A992,'De Para'!$C$3:$D$195,2,0)</f>
        <v>JUROS POR APLICAÇÕES</v>
      </c>
      <c r="C992" s="83">
        <f t="shared" si="32"/>
        <v>10</v>
      </c>
      <c r="D992" s="50" t="s">
        <v>258</v>
      </c>
      <c r="E992" s="50" t="s">
        <v>410</v>
      </c>
      <c r="F992" s="51">
        <v>44130</v>
      </c>
      <c r="G992" s="50" t="s">
        <v>621</v>
      </c>
      <c r="H992" s="52">
        <v>100</v>
      </c>
      <c r="I992" s="50" t="s">
        <v>675</v>
      </c>
      <c r="J992" s="50" t="s">
        <v>409</v>
      </c>
      <c r="K992" s="50" t="s">
        <v>410</v>
      </c>
      <c r="L992" s="50" t="s">
        <v>497</v>
      </c>
      <c r="M992" s="52">
        <v>172545</v>
      </c>
      <c r="N992" s="50" t="s">
        <v>498</v>
      </c>
      <c r="O992" s="50"/>
      <c r="P992" s="55">
        <v>0.17</v>
      </c>
      <c r="Q992" s="52">
        <v>10</v>
      </c>
      <c r="R992" s="50" t="s">
        <v>499</v>
      </c>
      <c r="S992" s="52">
        <v>2020</v>
      </c>
      <c r="T992" s="50" t="s">
        <v>1839</v>
      </c>
      <c r="U992" s="50" t="s">
        <v>263</v>
      </c>
      <c r="V992" s="50" t="s">
        <v>276</v>
      </c>
      <c r="W992" s="50" t="s">
        <v>500</v>
      </c>
      <c r="X992" s="52">
        <v>1</v>
      </c>
      <c r="Y992" s="52"/>
      <c r="Z992" s="50" t="s">
        <v>266</v>
      </c>
      <c r="AA992" s="52">
        <v>1</v>
      </c>
      <c r="AB992" s="52">
        <v>1</v>
      </c>
      <c r="AC992" s="51">
        <v>44130</v>
      </c>
      <c r="AD992" s="51">
        <v>44134</v>
      </c>
      <c r="AE992" s="50" t="s">
        <v>670</v>
      </c>
    </row>
    <row r="993" spans="1:31" ht="17.25" customHeight="1">
      <c r="A993" s="57" t="str">
        <f t="shared" si="31"/>
        <v>APLICAÇÃO / RESGATE DE APLICAÇÃO</v>
      </c>
      <c r="B993" s="69" t="str">
        <f>VLOOKUP(A993,'De Para'!$C$3:$D$195,2,0)</f>
        <v>RECEBÍVEIS NAO CORRENTES</v>
      </c>
      <c r="C993" s="83">
        <f t="shared" si="32"/>
        <v>10</v>
      </c>
      <c r="D993" s="50" t="s">
        <v>258</v>
      </c>
      <c r="E993" s="50" t="s">
        <v>410</v>
      </c>
      <c r="F993" s="51">
        <v>44130</v>
      </c>
      <c r="G993" s="50" t="s">
        <v>259</v>
      </c>
      <c r="H993" s="52">
        <v>100</v>
      </c>
      <c r="I993" s="50" t="s">
        <v>690</v>
      </c>
      <c r="J993" s="50" t="s">
        <v>409</v>
      </c>
      <c r="K993" s="50" t="s">
        <v>410</v>
      </c>
      <c r="L993" s="50" t="s">
        <v>260</v>
      </c>
      <c r="M993" s="52">
        <v>172546</v>
      </c>
      <c r="N993" s="50" t="s">
        <v>261</v>
      </c>
      <c r="O993" s="50"/>
      <c r="P993" s="55">
        <v>-521.14</v>
      </c>
      <c r="Q993" s="52">
        <v>10</v>
      </c>
      <c r="R993" s="50" t="s">
        <v>262</v>
      </c>
      <c r="S993" s="52">
        <v>2020</v>
      </c>
      <c r="T993" s="50" t="s">
        <v>1840</v>
      </c>
      <c r="U993" s="50" t="s">
        <v>263</v>
      </c>
      <c r="V993" s="50" t="s">
        <v>264</v>
      </c>
      <c r="W993" s="50" t="s">
        <v>265</v>
      </c>
      <c r="X993" s="52">
        <v>1</v>
      </c>
      <c r="Y993" s="52"/>
      <c r="Z993" s="50" t="s">
        <v>266</v>
      </c>
      <c r="AA993" s="52">
        <v>0</v>
      </c>
      <c r="AB993" s="52">
        <v>1</v>
      </c>
      <c r="AC993" s="51">
        <v>44130</v>
      </c>
      <c r="AD993" s="51"/>
      <c r="AE993" s="50" t="s">
        <v>671</v>
      </c>
    </row>
    <row r="994" spans="1:31" ht="17.25" customHeight="1">
      <c r="A994" s="57" t="str">
        <f t="shared" si="31"/>
        <v>APLICAÇÃO / RESGATE DE APLICAÇÃO</v>
      </c>
      <c r="B994" s="69" t="str">
        <f>VLOOKUP(A994,'De Para'!$C$3:$D$195,2,0)</f>
        <v>RECEBÍVEIS NAO CORRENTES</v>
      </c>
      <c r="C994" s="83">
        <f t="shared" si="32"/>
        <v>10</v>
      </c>
      <c r="D994" s="50" t="s">
        <v>258</v>
      </c>
      <c r="E994" s="50" t="s">
        <v>410</v>
      </c>
      <c r="F994" s="51">
        <v>44130</v>
      </c>
      <c r="G994" s="50" t="s">
        <v>624</v>
      </c>
      <c r="H994" s="52">
        <v>100</v>
      </c>
      <c r="I994" s="50" t="s">
        <v>675</v>
      </c>
      <c r="J994" s="50" t="s">
        <v>409</v>
      </c>
      <c r="K994" s="50" t="s">
        <v>410</v>
      </c>
      <c r="L994" s="50" t="s">
        <v>260</v>
      </c>
      <c r="M994" s="52">
        <v>172547</v>
      </c>
      <c r="N994" s="50" t="s">
        <v>261</v>
      </c>
      <c r="O994" s="50"/>
      <c r="P994" s="55">
        <v>521.14</v>
      </c>
      <c r="Q994" s="52">
        <v>10</v>
      </c>
      <c r="R994" s="50" t="s">
        <v>262</v>
      </c>
      <c r="S994" s="52">
        <v>2020</v>
      </c>
      <c r="T994" s="50" t="s">
        <v>1840</v>
      </c>
      <c r="U994" s="50" t="s">
        <v>263</v>
      </c>
      <c r="V994" s="50" t="s">
        <v>264</v>
      </c>
      <c r="W994" s="50" t="s">
        <v>265</v>
      </c>
      <c r="X994" s="52">
        <v>1</v>
      </c>
      <c r="Y994" s="52"/>
      <c r="Z994" s="50" t="s">
        <v>266</v>
      </c>
      <c r="AA994" s="52">
        <v>1</v>
      </c>
      <c r="AB994" s="52">
        <v>0</v>
      </c>
      <c r="AC994" s="51">
        <v>44130</v>
      </c>
      <c r="AD994" s="51">
        <v>44134</v>
      </c>
      <c r="AE994" s="50" t="s">
        <v>670</v>
      </c>
    </row>
    <row r="995" spans="1:31" ht="17.25" customHeight="1">
      <c r="A995" s="57" t="str">
        <f t="shared" si="31"/>
        <v>ÁGUA E ESGOTO</v>
      </c>
      <c r="B995" s="69" t="str">
        <f>VLOOKUP(A995,'De Para'!$C$3:$D$195,2,0)</f>
        <v>FORNECEDORES</v>
      </c>
      <c r="C995" s="83">
        <f t="shared" si="32"/>
        <v>10</v>
      </c>
      <c r="D995" s="50" t="s">
        <v>258</v>
      </c>
      <c r="E995" s="50" t="s">
        <v>410</v>
      </c>
      <c r="F995" s="51">
        <v>44131</v>
      </c>
      <c r="G995" s="50" t="s">
        <v>278</v>
      </c>
      <c r="H995" s="52">
        <v>100</v>
      </c>
      <c r="I995" s="50" t="s">
        <v>675</v>
      </c>
      <c r="J995" s="50" t="s">
        <v>409</v>
      </c>
      <c r="K995" s="50" t="s">
        <v>410</v>
      </c>
      <c r="L995" s="50" t="s">
        <v>352</v>
      </c>
      <c r="M995" s="52">
        <v>172636</v>
      </c>
      <c r="N995" s="50" t="s">
        <v>353</v>
      </c>
      <c r="O995" s="50" t="s">
        <v>354</v>
      </c>
      <c r="P995" s="55">
        <v>-883.75</v>
      </c>
      <c r="Q995" s="52">
        <v>10</v>
      </c>
      <c r="R995" s="50" t="s">
        <v>1978</v>
      </c>
      <c r="S995" s="52">
        <v>2020</v>
      </c>
      <c r="T995" s="50" t="s">
        <v>1979</v>
      </c>
      <c r="U995" s="50" t="s">
        <v>263</v>
      </c>
      <c r="V995" s="50" t="s">
        <v>355</v>
      </c>
      <c r="W995" s="50" t="s">
        <v>356</v>
      </c>
      <c r="X995" s="52">
        <v>1</v>
      </c>
      <c r="Y995" s="52">
        <v>143588</v>
      </c>
      <c r="Z995" s="50" t="s">
        <v>266</v>
      </c>
      <c r="AA995" s="52">
        <v>1</v>
      </c>
      <c r="AB995" s="52">
        <v>0</v>
      </c>
      <c r="AC995" s="51">
        <v>44131</v>
      </c>
      <c r="AD995" s="51">
        <v>44134</v>
      </c>
      <c r="AE995" s="50" t="s">
        <v>670</v>
      </c>
    </row>
    <row r="996" spans="1:31" ht="17.25" customHeight="1">
      <c r="A996" s="57" t="str">
        <f t="shared" si="31"/>
        <v>ÁGUA E ESGOTO</v>
      </c>
      <c r="B996" s="69" t="str">
        <f>VLOOKUP(A996,'De Para'!$C$3:$D$195,2,0)</f>
        <v>FORNECEDORES</v>
      </c>
      <c r="C996" s="83">
        <f t="shared" si="32"/>
        <v>10</v>
      </c>
      <c r="D996" s="50" t="s">
        <v>258</v>
      </c>
      <c r="E996" s="50" t="s">
        <v>410</v>
      </c>
      <c r="F996" s="51">
        <v>44131</v>
      </c>
      <c r="G996" s="50" t="s">
        <v>278</v>
      </c>
      <c r="H996" s="52">
        <v>100</v>
      </c>
      <c r="I996" s="50" t="s">
        <v>675</v>
      </c>
      <c r="J996" s="50" t="s">
        <v>409</v>
      </c>
      <c r="K996" s="50" t="s">
        <v>410</v>
      </c>
      <c r="L996" s="50" t="s">
        <v>352</v>
      </c>
      <c r="M996" s="52">
        <v>172637</v>
      </c>
      <c r="N996" s="50" t="s">
        <v>353</v>
      </c>
      <c r="O996" s="50" t="s">
        <v>354</v>
      </c>
      <c r="P996" s="55">
        <v>-522.75</v>
      </c>
      <c r="Q996" s="52">
        <v>10</v>
      </c>
      <c r="R996" s="50" t="s">
        <v>1980</v>
      </c>
      <c r="S996" s="52">
        <v>2020</v>
      </c>
      <c r="T996" s="50" t="s">
        <v>1981</v>
      </c>
      <c r="U996" s="50" t="s">
        <v>263</v>
      </c>
      <c r="V996" s="50" t="s">
        <v>355</v>
      </c>
      <c r="W996" s="50" t="s">
        <v>356</v>
      </c>
      <c r="X996" s="52">
        <v>1</v>
      </c>
      <c r="Y996" s="52">
        <v>143591</v>
      </c>
      <c r="Z996" s="50" t="s">
        <v>266</v>
      </c>
      <c r="AA996" s="52">
        <v>1</v>
      </c>
      <c r="AB996" s="52">
        <v>0</v>
      </c>
      <c r="AC996" s="51">
        <v>44131</v>
      </c>
      <c r="AD996" s="51">
        <v>44134</v>
      </c>
      <c r="AE996" s="50" t="s">
        <v>670</v>
      </c>
    </row>
    <row r="997" spans="1:31" ht="17.25" customHeight="1">
      <c r="A997" s="57" t="str">
        <f t="shared" si="31"/>
        <v>ÁGUA E ESGOTO</v>
      </c>
      <c r="B997" s="69" t="str">
        <f>VLOOKUP(A997,'De Para'!$C$3:$D$195,2,0)</f>
        <v>FORNECEDORES</v>
      </c>
      <c r="C997" s="83">
        <f t="shared" si="32"/>
        <v>10</v>
      </c>
      <c r="D997" s="50" t="s">
        <v>258</v>
      </c>
      <c r="E997" s="50" t="s">
        <v>410</v>
      </c>
      <c r="F997" s="51">
        <v>44131</v>
      </c>
      <c r="G997" s="50" t="s">
        <v>278</v>
      </c>
      <c r="H997" s="52">
        <v>100</v>
      </c>
      <c r="I997" s="50" t="s">
        <v>675</v>
      </c>
      <c r="J997" s="50" t="s">
        <v>409</v>
      </c>
      <c r="K997" s="50" t="s">
        <v>410</v>
      </c>
      <c r="L997" s="50" t="s">
        <v>352</v>
      </c>
      <c r="M997" s="52">
        <v>172638</v>
      </c>
      <c r="N997" s="50" t="s">
        <v>353</v>
      </c>
      <c r="O997" s="50" t="s">
        <v>354</v>
      </c>
      <c r="P997" s="55">
        <v>-560.75</v>
      </c>
      <c r="Q997" s="52">
        <v>10</v>
      </c>
      <c r="R997" s="50" t="s">
        <v>1982</v>
      </c>
      <c r="S997" s="52">
        <v>2020</v>
      </c>
      <c r="T997" s="50" t="s">
        <v>1983</v>
      </c>
      <c r="U997" s="50" t="s">
        <v>263</v>
      </c>
      <c r="V997" s="50" t="s">
        <v>355</v>
      </c>
      <c r="W997" s="50" t="s">
        <v>356</v>
      </c>
      <c r="X997" s="52">
        <v>1</v>
      </c>
      <c r="Y997" s="52">
        <v>143597</v>
      </c>
      <c r="Z997" s="50" t="s">
        <v>266</v>
      </c>
      <c r="AA997" s="52">
        <v>1</v>
      </c>
      <c r="AB997" s="52">
        <v>0</v>
      </c>
      <c r="AC997" s="51">
        <v>44131</v>
      </c>
      <c r="AD997" s="51">
        <v>44134</v>
      </c>
      <c r="AE997" s="50" t="s">
        <v>670</v>
      </c>
    </row>
    <row r="998" spans="1:31" ht="17.25" customHeight="1">
      <c r="A998" s="57" t="str">
        <f t="shared" si="31"/>
        <v>ÁGUA E ESGOTO</v>
      </c>
      <c r="B998" s="69" t="str">
        <f>VLOOKUP(A998,'De Para'!$C$3:$D$195,2,0)</f>
        <v>FORNECEDORES</v>
      </c>
      <c r="C998" s="83">
        <f t="shared" si="32"/>
        <v>10</v>
      </c>
      <c r="D998" s="50" t="s">
        <v>258</v>
      </c>
      <c r="E998" s="50" t="s">
        <v>410</v>
      </c>
      <c r="F998" s="51">
        <v>44131</v>
      </c>
      <c r="G998" s="50" t="s">
        <v>278</v>
      </c>
      <c r="H998" s="52">
        <v>100</v>
      </c>
      <c r="I998" s="86" t="s">
        <v>675</v>
      </c>
      <c r="J998" s="50" t="s">
        <v>409</v>
      </c>
      <c r="K998" s="50" t="s">
        <v>410</v>
      </c>
      <c r="L998" s="50" t="s">
        <v>352</v>
      </c>
      <c r="M998" s="52">
        <v>172639</v>
      </c>
      <c r="N998" s="50" t="s">
        <v>353</v>
      </c>
      <c r="O998" s="50" t="s">
        <v>354</v>
      </c>
      <c r="P998" s="55">
        <v>-5794.18</v>
      </c>
      <c r="Q998" s="52">
        <v>10</v>
      </c>
      <c r="R998" s="50" t="s">
        <v>1984</v>
      </c>
      <c r="S998" s="52">
        <v>2020</v>
      </c>
      <c r="T998" s="50" t="s">
        <v>1985</v>
      </c>
      <c r="U998" s="50" t="s">
        <v>263</v>
      </c>
      <c r="V998" s="50" t="s">
        <v>355</v>
      </c>
      <c r="W998" s="50" t="s">
        <v>356</v>
      </c>
      <c r="X998" s="52">
        <v>1</v>
      </c>
      <c r="Y998" s="52">
        <v>143609</v>
      </c>
      <c r="Z998" s="50" t="s">
        <v>266</v>
      </c>
      <c r="AA998" s="52">
        <v>1</v>
      </c>
      <c r="AB998" s="52">
        <v>0</v>
      </c>
      <c r="AC998" s="51">
        <v>44131</v>
      </c>
      <c r="AD998" s="51">
        <v>44134</v>
      </c>
      <c r="AE998" s="50" t="s">
        <v>670</v>
      </c>
    </row>
    <row r="999" spans="1:31" ht="17.25" customHeight="1">
      <c r="A999" s="57" t="str">
        <f t="shared" si="31"/>
        <v>ÁGUA E ESGOTO</v>
      </c>
      <c r="B999" s="69" t="str">
        <f>VLOOKUP(A999,'De Para'!$C$3:$D$195,2,0)</f>
        <v>FORNECEDORES</v>
      </c>
      <c r="C999" s="83">
        <f t="shared" si="32"/>
        <v>10</v>
      </c>
      <c r="D999" s="50" t="s">
        <v>258</v>
      </c>
      <c r="E999" s="50" t="s">
        <v>410</v>
      </c>
      <c r="F999" s="51">
        <v>44131</v>
      </c>
      <c r="G999" s="50" t="s">
        <v>278</v>
      </c>
      <c r="H999" s="52">
        <v>100</v>
      </c>
      <c r="I999" s="86" t="s">
        <v>675</v>
      </c>
      <c r="J999" s="50" t="s">
        <v>409</v>
      </c>
      <c r="K999" s="50" t="s">
        <v>410</v>
      </c>
      <c r="L999" s="50" t="s">
        <v>352</v>
      </c>
      <c r="M999" s="52">
        <v>172640</v>
      </c>
      <c r="N999" s="50" t="s">
        <v>353</v>
      </c>
      <c r="O999" s="53" t="s">
        <v>354</v>
      </c>
      <c r="P999" s="55">
        <v>-3807.85</v>
      </c>
      <c r="Q999" s="52">
        <v>10</v>
      </c>
      <c r="R999" s="50" t="s">
        <v>1986</v>
      </c>
      <c r="S999" s="52">
        <v>2020</v>
      </c>
      <c r="T999" s="50" t="s">
        <v>1987</v>
      </c>
      <c r="U999" s="50" t="s">
        <v>263</v>
      </c>
      <c r="V999" s="50" t="s">
        <v>355</v>
      </c>
      <c r="W999" s="50" t="s">
        <v>356</v>
      </c>
      <c r="X999" s="52">
        <v>1</v>
      </c>
      <c r="Y999" s="52">
        <v>143612</v>
      </c>
      <c r="Z999" s="50" t="s">
        <v>266</v>
      </c>
      <c r="AA999" s="52">
        <v>1</v>
      </c>
      <c r="AB999" s="52">
        <v>0</v>
      </c>
      <c r="AC999" s="51">
        <v>44131</v>
      </c>
      <c r="AD999" s="51">
        <v>44134</v>
      </c>
      <c r="AE999" s="50" t="s">
        <v>670</v>
      </c>
    </row>
    <row r="1000" spans="1:31" ht="17.25" customHeight="1">
      <c r="A1000" s="57" t="str">
        <f t="shared" si="31"/>
        <v>RENDIMENTO SOBRE APLICAÇÃO FINANCEIRA</v>
      </c>
      <c r="B1000" s="69" t="str">
        <f>VLOOKUP(A1000,'De Para'!$C$3:$D$195,2,0)</f>
        <v>JUROS POR APLICAÇÕES</v>
      </c>
      <c r="C1000" s="83">
        <f t="shared" si="32"/>
        <v>10</v>
      </c>
      <c r="D1000" s="50" t="s">
        <v>258</v>
      </c>
      <c r="E1000" s="50" t="s">
        <v>410</v>
      </c>
      <c r="F1000" s="51">
        <v>44131</v>
      </c>
      <c r="G1000" s="50" t="s">
        <v>621</v>
      </c>
      <c r="H1000" s="52">
        <v>100</v>
      </c>
      <c r="I1000" s="86" t="s">
        <v>675</v>
      </c>
      <c r="J1000" s="50" t="s">
        <v>409</v>
      </c>
      <c r="K1000" s="50" t="s">
        <v>410</v>
      </c>
      <c r="L1000" s="50" t="s">
        <v>497</v>
      </c>
      <c r="M1000" s="52">
        <v>172641</v>
      </c>
      <c r="N1000" s="50" t="s">
        <v>498</v>
      </c>
      <c r="O1000" s="50"/>
      <c r="P1000" s="55">
        <v>3.71</v>
      </c>
      <c r="Q1000" s="52">
        <v>10</v>
      </c>
      <c r="R1000" s="50" t="s">
        <v>526</v>
      </c>
      <c r="S1000" s="52">
        <v>2020</v>
      </c>
      <c r="T1000" s="50" t="s">
        <v>1839</v>
      </c>
      <c r="U1000" s="50" t="s">
        <v>263</v>
      </c>
      <c r="V1000" s="50" t="s">
        <v>276</v>
      </c>
      <c r="W1000" s="50" t="s">
        <v>500</v>
      </c>
      <c r="X1000" s="52">
        <v>1</v>
      </c>
      <c r="Y1000" s="52"/>
      <c r="Z1000" s="50" t="s">
        <v>266</v>
      </c>
      <c r="AA1000" s="52">
        <v>1</v>
      </c>
      <c r="AB1000" s="52">
        <v>1</v>
      </c>
      <c r="AC1000" s="51">
        <v>44131</v>
      </c>
      <c r="AD1000" s="51">
        <v>44134</v>
      </c>
      <c r="AE1000" s="50" t="s">
        <v>670</v>
      </c>
    </row>
    <row r="1001" spans="1:31" ht="17.25" customHeight="1">
      <c r="A1001" s="57" t="str">
        <f t="shared" si="31"/>
        <v>APLICAÇÃO / RESGATE DE APLICAÇÃO</v>
      </c>
      <c r="B1001" s="69" t="str">
        <f>VLOOKUP(A1001,'De Para'!$C$3:$D$195,2,0)</f>
        <v>RECEBÍVEIS NAO CORRENTES</v>
      </c>
      <c r="C1001" s="83">
        <f t="shared" si="32"/>
        <v>10</v>
      </c>
      <c r="D1001" s="50" t="s">
        <v>258</v>
      </c>
      <c r="E1001" s="50" t="s">
        <v>410</v>
      </c>
      <c r="F1001" s="51">
        <v>44131</v>
      </c>
      <c r="G1001" s="50" t="s">
        <v>259</v>
      </c>
      <c r="H1001" s="52">
        <v>100</v>
      </c>
      <c r="I1001" s="86" t="s">
        <v>690</v>
      </c>
      <c r="J1001" s="50" t="s">
        <v>409</v>
      </c>
      <c r="K1001" s="50" t="s">
        <v>410</v>
      </c>
      <c r="L1001" s="50" t="s">
        <v>260</v>
      </c>
      <c r="M1001" s="52">
        <v>172642</v>
      </c>
      <c r="N1001" s="50" t="s">
        <v>261</v>
      </c>
      <c r="O1001" s="50"/>
      <c r="P1001" s="55">
        <v>-11565.57</v>
      </c>
      <c r="Q1001" s="52">
        <v>10</v>
      </c>
      <c r="R1001" s="50" t="s">
        <v>262</v>
      </c>
      <c r="S1001" s="52">
        <v>2020</v>
      </c>
      <c r="T1001" s="50" t="s">
        <v>1840</v>
      </c>
      <c r="U1001" s="50" t="s">
        <v>263</v>
      </c>
      <c r="V1001" s="50" t="s">
        <v>264</v>
      </c>
      <c r="W1001" s="50" t="s">
        <v>265</v>
      </c>
      <c r="X1001" s="52">
        <v>1</v>
      </c>
      <c r="Y1001" s="52"/>
      <c r="Z1001" s="50" t="s">
        <v>266</v>
      </c>
      <c r="AA1001" s="52">
        <v>0</v>
      </c>
      <c r="AB1001" s="52">
        <v>1</v>
      </c>
      <c r="AC1001" s="51">
        <v>44131</v>
      </c>
      <c r="AD1001" s="51"/>
      <c r="AE1001" s="50" t="s">
        <v>671</v>
      </c>
    </row>
    <row r="1002" spans="1:31" ht="17.25" customHeight="1">
      <c r="A1002" s="57" t="str">
        <f t="shared" si="31"/>
        <v>APLICAÇÃO / RESGATE DE APLICAÇÃO</v>
      </c>
      <c r="B1002" s="69" t="str">
        <f>VLOOKUP(A1002,'De Para'!$C$3:$D$195,2,0)</f>
        <v>RECEBÍVEIS NAO CORRENTES</v>
      </c>
      <c r="C1002" s="83">
        <f t="shared" si="32"/>
        <v>10</v>
      </c>
      <c r="D1002" s="50" t="s">
        <v>258</v>
      </c>
      <c r="E1002" s="50" t="s">
        <v>410</v>
      </c>
      <c r="F1002" s="51">
        <v>44131</v>
      </c>
      <c r="G1002" s="50" t="s">
        <v>624</v>
      </c>
      <c r="H1002" s="52">
        <v>100</v>
      </c>
      <c r="I1002" s="86" t="s">
        <v>675</v>
      </c>
      <c r="J1002" s="50" t="s">
        <v>409</v>
      </c>
      <c r="K1002" s="50" t="s">
        <v>410</v>
      </c>
      <c r="L1002" s="50" t="s">
        <v>260</v>
      </c>
      <c r="M1002" s="52">
        <v>172643</v>
      </c>
      <c r="N1002" s="50" t="s">
        <v>261</v>
      </c>
      <c r="O1002" s="50"/>
      <c r="P1002" s="55">
        <v>11565.57</v>
      </c>
      <c r="Q1002" s="52">
        <v>10</v>
      </c>
      <c r="R1002" s="50" t="s">
        <v>262</v>
      </c>
      <c r="S1002" s="52">
        <v>2020</v>
      </c>
      <c r="T1002" s="50" t="s">
        <v>1840</v>
      </c>
      <c r="U1002" s="50" t="s">
        <v>263</v>
      </c>
      <c r="V1002" s="50" t="s">
        <v>264</v>
      </c>
      <c r="W1002" s="50" t="s">
        <v>265</v>
      </c>
      <c r="X1002" s="52">
        <v>1</v>
      </c>
      <c r="Y1002" s="52"/>
      <c r="Z1002" s="50" t="s">
        <v>266</v>
      </c>
      <c r="AA1002" s="52">
        <v>1</v>
      </c>
      <c r="AB1002" s="52">
        <v>0</v>
      </c>
      <c r="AC1002" s="51">
        <v>44131</v>
      </c>
      <c r="AD1002" s="51">
        <v>44134</v>
      </c>
      <c r="AE1002" s="50" t="s">
        <v>670</v>
      </c>
    </row>
    <row r="1003" spans="1:31" ht="17.25" customHeight="1">
      <c r="A1003" s="57" t="str">
        <f t="shared" si="31"/>
        <v>MEDICAMENTOS C/ RESTRICAO</v>
      </c>
      <c r="B1003" s="69" t="str">
        <f>VLOOKUP(A1003,'De Para'!$C$3:$D$195,2,0)</f>
        <v>FORNECEDORES</v>
      </c>
      <c r="C1003" s="83">
        <f t="shared" si="32"/>
        <v>10</v>
      </c>
      <c r="D1003" s="50" t="s">
        <v>258</v>
      </c>
      <c r="E1003" s="50" t="s">
        <v>410</v>
      </c>
      <c r="F1003" s="51">
        <v>44126</v>
      </c>
      <c r="G1003" s="50" t="s">
        <v>278</v>
      </c>
      <c r="H1003" s="52">
        <v>100</v>
      </c>
      <c r="I1003" s="86" t="s">
        <v>675</v>
      </c>
      <c r="J1003" s="50" t="s">
        <v>409</v>
      </c>
      <c r="K1003" s="50" t="s">
        <v>410</v>
      </c>
      <c r="L1003" s="50" t="s">
        <v>341</v>
      </c>
      <c r="M1003" s="52">
        <v>172651</v>
      </c>
      <c r="N1003" s="50" t="s">
        <v>342</v>
      </c>
      <c r="O1003" s="50" t="s">
        <v>482</v>
      </c>
      <c r="P1003" s="55">
        <v>-90.48</v>
      </c>
      <c r="Q1003" s="52">
        <v>10</v>
      </c>
      <c r="R1003" s="50" t="s">
        <v>1988</v>
      </c>
      <c r="S1003" s="52">
        <v>2020</v>
      </c>
      <c r="T1003" s="50" t="s">
        <v>1989</v>
      </c>
      <c r="U1003" s="50" t="s">
        <v>263</v>
      </c>
      <c r="V1003" s="50" t="s">
        <v>303</v>
      </c>
      <c r="W1003" s="50" t="s">
        <v>344</v>
      </c>
      <c r="X1003" s="52">
        <v>1</v>
      </c>
      <c r="Y1003" s="52">
        <v>138493</v>
      </c>
      <c r="Z1003" s="50" t="s">
        <v>266</v>
      </c>
      <c r="AA1003" s="52">
        <v>1</v>
      </c>
      <c r="AB1003" s="52">
        <v>0</v>
      </c>
      <c r="AC1003" s="51">
        <v>44126</v>
      </c>
      <c r="AD1003" s="51">
        <v>44134</v>
      </c>
      <c r="AE1003" s="50" t="s">
        <v>670</v>
      </c>
    </row>
    <row r="1004" spans="1:31" ht="17.25" customHeight="1">
      <c r="A1004" s="57" t="str">
        <f t="shared" si="31"/>
        <v>MATERIAIS HOSPITALARES C/ RESTRICAO</v>
      </c>
      <c r="B1004" s="69" t="str">
        <f>VLOOKUP(A1004,'De Para'!$C$3:$D$195,2,0)</f>
        <v>FORNECEDORES</v>
      </c>
      <c r="C1004" s="83">
        <f t="shared" si="32"/>
        <v>10</v>
      </c>
      <c r="D1004" s="50" t="s">
        <v>258</v>
      </c>
      <c r="E1004" s="50" t="s">
        <v>410</v>
      </c>
      <c r="F1004" s="51">
        <v>44126</v>
      </c>
      <c r="G1004" s="50" t="s">
        <v>278</v>
      </c>
      <c r="H1004" s="52">
        <v>100</v>
      </c>
      <c r="I1004" s="86" t="s">
        <v>675</v>
      </c>
      <c r="J1004" s="50" t="s">
        <v>409</v>
      </c>
      <c r="K1004" s="50" t="s">
        <v>410</v>
      </c>
      <c r="L1004" s="50" t="s">
        <v>359</v>
      </c>
      <c r="M1004" s="52">
        <v>172652</v>
      </c>
      <c r="N1004" s="50" t="s">
        <v>360</v>
      </c>
      <c r="O1004" s="50" t="s">
        <v>413</v>
      </c>
      <c r="P1004" s="55">
        <v>-6500</v>
      </c>
      <c r="Q1004" s="52">
        <v>10</v>
      </c>
      <c r="R1004" s="50" t="s">
        <v>1990</v>
      </c>
      <c r="S1004" s="52">
        <v>2020</v>
      </c>
      <c r="T1004" s="50" t="s">
        <v>1991</v>
      </c>
      <c r="U1004" s="50" t="s">
        <v>263</v>
      </c>
      <c r="V1004" s="50" t="s">
        <v>303</v>
      </c>
      <c r="W1004" s="50" t="s">
        <v>344</v>
      </c>
      <c r="X1004" s="52">
        <v>1</v>
      </c>
      <c r="Y1004" s="52">
        <v>138663</v>
      </c>
      <c r="Z1004" s="50" t="s">
        <v>266</v>
      </c>
      <c r="AA1004" s="52">
        <v>1</v>
      </c>
      <c r="AB1004" s="52">
        <v>0</v>
      </c>
      <c r="AC1004" s="51">
        <v>44126</v>
      </c>
      <c r="AD1004" s="51">
        <v>44134</v>
      </c>
      <c r="AE1004" s="50" t="s">
        <v>670</v>
      </c>
    </row>
    <row r="1005" spans="1:31" ht="17.25" customHeight="1">
      <c r="A1005" s="57" t="str">
        <f t="shared" si="31"/>
        <v>EST. MATERIAIS DE EXPEDIENTE C/ RESTRICAO</v>
      </c>
      <c r="B1005" s="69" t="str">
        <f>VLOOKUP(A1005,'De Para'!$C$3:$D$195,2,0)</f>
        <v>FORNECEDORES</v>
      </c>
      <c r="C1005" s="83">
        <f t="shared" si="32"/>
        <v>10</v>
      </c>
      <c r="D1005" s="50" t="s">
        <v>258</v>
      </c>
      <c r="E1005" s="50" t="s">
        <v>410</v>
      </c>
      <c r="F1005" s="51">
        <v>44126</v>
      </c>
      <c r="G1005" s="50" t="s">
        <v>278</v>
      </c>
      <c r="H1005" s="52">
        <v>100</v>
      </c>
      <c r="I1005" s="86" t="s">
        <v>675</v>
      </c>
      <c r="J1005" s="50" t="s">
        <v>409</v>
      </c>
      <c r="K1005" s="50" t="s">
        <v>410</v>
      </c>
      <c r="L1005" s="50" t="s">
        <v>470</v>
      </c>
      <c r="M1005" s="52">
        <v>172653</v>
      </c>
      <c r="N1005" s="50" t="s">
        <v>471</v>
      </c>
      <c r="O1005" s="50" t="s">
        <v>372</v>
      </c>
      <c r="P1005" s="55">
        <v>-1381.2</v>
      </c>
      <c r="Q1005" s="52">
        <v>10</v>
      </c>
      <c r="R1005" s="50" t="s">
        <v>1992</v>
      </c>
      <c r="S1005" s="52">
        <v>2020</v>
      </c>
      <c r="T1005" s="50" t="s">
        <v>1993</v>
      </c>
      <c r="U1005" s="50" t="s">
        <v>263</v>
      </c>
      <c r="V1005" s="50" t="s">
        <v>303</v>
      </c>
      <c r="W1005" s="50" t="s">
        <v>351</v>
      </c>
      <c r="X1005" s="52">
        <v>1</v>
      </c>
      <c r="Y1005" s="52">
        <v>140348</v>
      </c>
      <c r="Z1005" s="50" t="s">
        <v>266</v>
      </c>
      <c r="AA1005" s="52">
        <v>1</v>
      </c>
      <c r="AB1005" s="52">
        <v>0</v>
      </c>
      <c r="AC1005" s="51">
        <v>44126</v>
      </c>
      <c r="AD1005" s="51">
        <v>44134</v>
      </c>
      <c r="AE1005" s="50" t="s">
        <v>670</v>
      </c>
    </row>
    <row r="1006" spans="1:31" ht="17.25" customHeight="1">
      <c r="A1006" s="57" t="str">
        <f t="shared" si="31"/>
        <v>SERVIÇO DE LIMPEZA E HIGIENIZAÇÃO</v>
      </c>
      <c r="B1006" s="69" t="str">
        <f>VLOOKUP(A1006,'De Para'!$C$3:$D$195,2,0)</f>
        <v>FORNECEDORES</v>
      </c>
      <c r="C1006" s="83">
        <f t="shared" si="32"/>
        <v>10</v>
      </c>
      <c r="D1006" s="50" t="s">
        <v>258</v>
      </c>
      <c r="E1006" s="50" t="s">
        <v>410</v>
      </c>
      <c r="F1006" s="51">
        <v>44126</v>
      </c>
      <c r="G1006" s="50" t="s">
        <v>278</v>
      </c>
      <c r="H1006" s="52">
        <v>100</v>
      </c>
      <c r="I1006" s="86" t="s">
        <v>675</v>
      </c>
      <c r="J1006" s="50" t="s">
        <v>409</v>
      </c>
      <c r="K1006" s="50" t="s">
        <v>410</v>
      </c>
      <c r="L1006" s="50" t="s">
        <v>318</v>
      </c>
      <c r="M1006" s="52">
        <v>172654</v>
      </c>
      <c r="N1006" s="50" t="s">
        <v>319</v>
      </c>
      <c r="O1006" s="50" t="s">
        <v>1994</v>
      </c>
      <c r="P1006" s="55">
        <v>-1650</v>
      </c>
      <c r="Q1006" s="52">
        <v>10</v>
      </c>
      <c r="R1006" s="50" t="s">
        <v>1995</v>
      </c>
      <c r="S1006" s="52">
        <v>2020</v>
      </c>
      <c r="T1006" s="50" t="s">
        <v>1996</v>
      </c>
      <c r="U1006" s="50" t="s">
        <v>263</v>
      </c>
      <c r="V1006" s="50" t="s">
        <v>288</v>
      </c>
      <c r="W1006" s="50" t="s">
        <v>289</v>
      </c>
      <c r="X1006" s="52">
        <v>1</v>
      </c>
      <c r="Y1006" s="52">
        <v>141751</v>
      </c>
      <c r="Z1006" s="50" t="s">
        <v>266</v>
      </c>
      <c r="AA1006" s="52">
        <v>1</v>
      </c>
      <c r="AB1006" s="52">
        <v>0</v>
      </c>
      <c r="AC1006" s="51">
        <v>44126</v>
      </c>
      <c r="AD1006" s="51">
        <v>44134</v>
      </c>
      <c r="AE1006" s="50" t="s">
        <v>670</v>
      </c>
    </row>
    <row r="1007" spans="1:31" ht="17.25" customHeight="1">
      <c r="A1007" s="57" t="str">
        <f t="shared" si="31"/>
        <v>SERVIÇO DE LAVANDERIA</v>
      </c>
      <c r="B1007" s="69" t="str">
        <f>VLOOKUP(A1007,'De Para'!$C$3:$D$195,2,0)</f>
        <v>FORNECEDORES</v>
      </c>
      <c r="C1007" s="83">
        <f t="shared" si="32"/>
        <v>10</v>
      </c>
      <c r="D1007" s="50" t="s">
        <v>258</v>
      </c>
      <c r="E1007" s="50" t="s">
        <v>410</v>
      </c>
      <c r="F1007" s="51">
        <v>44132</v>
      </c>
      <c r="G1007" s="50" t="s">
        <v>278</v>
      </c>
      <c r="H1007" s="52">
        <v>100</v>
      </c>
      <c r="I1007" s="86" t="s">
        <v>675</v>
      </c>
      <c r="J1007" s="50" t="s">
        <v>409</v>
      </c>
      <c r="K1007" s="50" t="s">
        <v>410</v>
      </c>
      <c r="L1007" s="50" t="s">
        <v>326</v>
      </c>
      <c r="M1007" s="52">
        <v>172691</v>
      </c>
      <c r="N1007" s="50" t="s">
        <v>327</v>
      </c>
      <c r="O1007" s="50" t="s">
        <v>332</v>
      </c>
      <c r="P1007" s="55">
        <v>-87885.94</v>
      </c>
      <c r="Q1007" s="52">
        <v>10</v>
      </c>
      <c r="R1007" s="50" t="s">
        <v>1997</v>
      </c>
      <c r="S1007" s="52">
        <v>2020</v>
      </c>
      <c r="T1007" s="50" t="s">
        <v>1998</v>
      </c>
      <c r="U1007" s="50" t="s">
        <v>263</v>
      </c>
      <c r="V1007" s="50" t="s">
        <v>288</v>
      </c>
      <c r="W1007" s="50" t="s">
        <v>289</v>
      </c>
      <c r="X1007" s="52">
        <v>1</v>
      </c>
      <c r="Y1007" s="52">
        <v>143993</v>
      </c>
      <c r="Z1007" s="50" t="s">
        <v>266</v>
      </c>
      <c r="AA1007" s="52">
        <v>1</v>
      </c>
      <c r="AB1007" s="52">
        <v>0</v>
      </c>
      <c r="AC1007" s="51">
        <v>44132</v>
      </c>
      <c r="AD1007" s="51">
        <v>44134</v>
      </c>
      <c r="AE1007" s="50" t="s">
        <v>670</v>
      </c>
    </row>
    <row r="1008" spans="1:31" ht="17.25" customHeight="1">
      <c r="A1008" s="57" t="str">
        <f t="shared" si="31"/>
        <v>TARIFAS BANCÁRIAS</v>
      </c>
      <c r="B1008" s="69" t="str">
        <f>VLOOKUP(A1008,'De Para'!$C$3:$D$195,2,0)</f>
        <v>PAGAMENTO DE IMPOSTOS E TAXAS</v>
      </c>
      <c r="C1008" s="83">
        <f t="shared" si="32"/>
        <v>10</v>
      </c>
      <c r="D1008" s="50" t="s">
        <v>258</v>
      </c>
      <c r="E1008" s="50" t="s">
        <v>410</v>
      </c>
      <c r="F1008" s="51">
        <v>44132</v>
      </c>
      <c r="G1008" s="50" t="s">
        <v>378</v>
      </c>
      <c r="H1008" s="52">
        <v>100</v>
      </c>
      <c r="I1008" s="86" t="s">
        <v>675</v>
      </c>
      <c r="J1008" s="50" t="s">
        <v>409</v>
      </c>
      <c r="K1008" s="50" t="s">
        <v>410</v>
      </c>
      <c r="L1008" s="50" t="s">
        <v>548</v>
      </c>
      <c r="M1008" s="52">
        <v>172760</v>
      </c>
      <c r="N1008" s="50" t="s">
        <v>549</v>
      </c>
      <c r="O1008" s="50"/>
      <c r="P1008" s="55">
        <v>-5.3</v>
      </c>
      <c r="Q1008" s="52">
        <v>10</v>
      </c>
      <c r="R1008" s="50" t="s">
        <v>262</v>
      </c>
      <c r="S1008" s="52">
        <v>2020</v>
      </c>
      <c r="T1008" s="50" t="s">
        <v>550</v>
      </c>
      <c r="U1008" s="50" t="s">
        <v>263</v>
      </c>
      <c r="V1008" s="50" t="s">
        <v>276</v>
      </c>
      <c r="W1008" s="50" t="s">
        <v>429</v>
      </c>
      <c r="X1008" s="52">
        <v>1</v>
      </c>
      <c r="Y1008" s="52"/>
      <c r="Z1008" s="50" t="s">
        <v>266</v>
      </c>
      <c r="AA1008" s="52">
        <v>1</v>
      </c>
      <c r="AB1008" s="52">
        <v>1</v>
      </c>
      <c r="AC1008" s="51">
        <v>44132</v>
      </c>
      <c r="AD1008" s="51">
        <v>44134</v>
      </c>
      <c r="AE1008" s="50" t="s">
        <v>670</v>
      </c>
    </row>
    <row r="1009" spans="1:31" ht="17.25" customHeight="1">
      <c r="A1009" s="57" t="str">
        <f t="shared" si="31"/>
        <v>RENDIMENTO SOBRE APLICAÇÃO FINANCEIRA</v>
      </c>
      <c r="B1009" s="69" t="str">
        <f>VLOOKUP(A1009,'De Para'!$C$3:$D$195,2,0)</f>
        <v>JUROS POR APLICAÇÕES</v>
      </c>
      <c r="C1009" s="83">
        <f t="shared" si="32"/>
        <v>10</v>
      </c>
      <c r="D1009" s="50" t="s">
        <v>258</v>
      </c>
      <c r="E1009" s="50" t="s">
        <v>410</v>
      </c>
      <c r="F1009" s="51">
        <v>44132</v>
      </c>
      <c r="G1009" s="50" t="s">
        <v>621</v>
      </c>
      <c r="H1009" s="52">
        <v>100</v>
      </c>
      <c r="I1009" s="86" t="s">
        <v>675</v>
      </c>
      <c r="J1009" s="50" t="s">
        <v>409</v>
      </c>
      <c r="K1009" s="50" t="s">
        <v>410</v>
      </c>
      <c r="L1009" s="50" t="s">
        <v>497</v>
      </c>
      <c r="M1009" s="52">
        <v>172761</v>
      </c>
      <c r="N1009" s="50" t="s">
        <v>498</v>
      </c>
      <c r="O1009" s="50"/>
      <c r="P1009" s="55">
        <v>28.94</v>
      </c>
      <c r="Q1009" s="52">
        <v>10</v>
      </c>
      <c r="R1009" s="50" t="s">
        <v>526</v>
      </c>
      <c r="S1009" s="52">
        <v>2020</v>
      </c>
      <c r="T1009" s="50" t="s">
        <v>1839</v>
      </c>
      <c r="U1009" s="50" t="s">
        <v>263</v>
      </c>
      <c r="V1009" s="50" t="s">
        <v>276</v>
      </c>
      <c r="W1009" s="50" t="s">
        <v>500</v>
      </c>
      <c r="X1009" s="52">
        <v>1</v>
      </c>
      <c r="Y1009" s="52"/>
      <c r="Z1009" s="50" t="s">
        <v>266</v>
      </c>
      <c r="AA1009" s="52">
        <v>1</v>
      </c>
      <c r="AB1009" s="52">
        <v>1</v>
      </c>
      <c r="AC1009" s="51">
        <v>44132</v>
      </c>
      <c r="AD1009" s="51">
        <v>44134</v>
      </c>
      <c r="AE1009" s="50" t="s">
        <v>670</v>
      </c>
    </row>
    <row r="1010" spans="1:31" ht="17.25" customHeight="1">
      <c r="A1010" s="57" t="str">
        <f t="shared" si="31"/>
        <v>APLICAÇÃO / RESGATE DE APLICAÇÃO</v>
      </c>
      <c r="B1010" s="69" t="str">
        <f>VLOOKUP(A1010,'De Para'!$C$3:$D$195,2,0)</f>
        <v>RECEBÍVEIS NAO CORRENTES</v>
      </c>
      <c r="C1010" s="83">
        <f t="shared" si="32"/>
        <v>10</v>
      </c>
      <c r="D1010" s="50" t="s">
        <v>258</v>
      </c>
      <c r="E1010" s="50" t="s">
        <v>410</v>
      </c>
      <c r="F1010" s="51">
        <v>44132</v>
      </c>
      <c r="G1010" s="50" t="s">
        <v>259</v>
      </c>
      <c r="H1010" s="52">
        <v>100</v>
      </c>
      <c r="I1010" s="86" t="s">
        <v>690</v>
      </c>
      <c r="J1010" s="50" t="s">
        <v>409</v>
      </c>
      <c r="K1010" s="50" t="s">
        <v>410</v>
      </c>
      <c r="L1010" s="50" t="s">
        <v>260</v>
      </c>
      <c r="M1010" s="52">
        <v>172762</v>
      </c>
      <c r="N1010" s="50" t="s">
        <v>261</v>
      </c>
      <c r="O1010" s="50"/>
      <c r="P1010" s="55">
        <v>-87862.3</v>
      </c>
      <c r="Q1010" s="52">
        <v>10</v>
      </c>
      <c r="R1010" s="50" t="s">
        <v>262</v>
      </c>
      <c r="S1010" s="52">
        <v>2020</v>
      </c>
      <c r="T1010" s="50" t="s">
        <v>1840</v>
      </c>
      <c r="U1010" s="50" t="s">
        <v>263</v>
      </c>
      <c r="V1010" s="50" t="s">
        <v>264</v>
      </c>
      <c r="W1010" s="50" t="s">
        <v>265</v>
      </c>
      <c r="X1010" s="52">
        <v>1</v>
      </c>
      <c r="Y1010" s="52"/>
      <c r="Z1010" s="50" t="s">
        <v>266</v>
      </c>
      <c r="AA1010" s="52">
        <v>0</v>
      </c>
      <c r="AB1010" s="52">
        <v>1</v>
      </c>
      <c r="AC1010" s="51">
        <v>44132</v>
      </c>
      <c r="AD1010" s="51"/>
      <c r="AE1010" s="50" t="s">
        <v>671</v>
      </c>
    </row>
    <row r="1011" spans="1:31" ht="17.25" customHeight="1">
      <c r="A1011" s="57" t="str">
        <f t="shared" si="31"/>
        <v>APLICAÇÃO / RESGATE DE APLICAÇÃO</v>
      </c>
      <c r="B1011" s="69" t="str">
        <f>VLOOKUP(A1011,'De Para'!$C$3:$D$195,2,0)</f>
        <v>RECEBÍVEIS NAO CORRENTES</v>
      </c>
      <c r="C1011" s="83">
        <f t="shared" si="32"/>
        <v>10</v>
      </c>
      <c r="D1011" s="50" t="s">
        <v>258</v>
      </c>
      <c r="E1011" s="50" t="s">
        <v>410</v>
      </c>
      <c r="F1011" s="51">
        <v>44132</v>
      </c>
      <c r="G1011" s="50" t="s">
        <v>624</v>
      </c>
      <c r="H1011" s="52">
        <v>100</v>
      </c>
      <c r="I1011" s="86" t="s">
        <v>675</v>
      </c>
      <c r="J1011" s="50" t="s">
        <v>409</v>
      </c>
      <c r="K1011" s="50" t="s">
        <v>410</v>
      </c>
      <c r="L1011" s="50" t="s">
        <v>260</v>
      </c>
      <c r="M1011" s="52">
        <v>172763</v>
      </c>
      <c r="N1011" s="50" t="s">
        <v>261</v>
      </c>
      <c r="O1011" s="50"/>
      <c r="P1011" s="55">
        <v>87862.3</v>
      </c>
      <c r="Q1011" s="52">
        <v>10</v>
      </c>
      <c r="R1011" s="50" t="s">
        <v>262</v>
      </c>
      <c r="S1011" s="52">
        <v>2020</v>
      </c>
      <c r="T1011" s="50" t="s">
        <v>1840</v>
      </c>
      <c r="U1011" s="50" t="s">
        <v>263</v>
      </c>
      <c r="V1011" s="50" t="s">
        <v>264</v>
      </c>
      <c r="W1011" s="50" t="s">
        <v>265</v>
      </c>
      <c r="X1011" s="52">
        <v>1</v>
      </c>
      <c r="Y1011" s="52"/>
      <c r="Z1011" s="50" t="s">
        <v>266</v>
      </c>
      <c r="AA1011" s="52">
        <v>1</v>
      </c>
      <c r="AB1011" s="52">
        <v>0</v>
      </c>
      <c r="AC1011" s="51">
        <v>44132</v>
      </c>
      <c r="AD1011" s="51">
        <v>44134</v>
      </c>
      <c r="AE1011" s="50" t="s">
        <v>670</v>
      </c>
    </row>
    <row r="1012" spans="1:31" ht="17.25" customHeight="1">
      <c r="A1012" s="57" t="str">
        <f t="shared" si="31"/>
        <v>MATERIAIS HOSPITALARES C/ RESTRICAO</v>
      </c>
      <c r="B1012" s="69" t="str">
        <f>VLOOKUP(A1012,'De Para'!$C$3:$D$195,2,0)</f>
        <v>FORNECEDORES</v>
      </c>
      <c r="C1012" s="83">
        <f t="shared" si="32"/>
        <v>10</v>
      </c>
      <c r="D1012" s="50" t="s">
        <v>258</v>
      </c>
      <c r="E1012" s="50" t="s">
        <v>410</v>
      </c>
      <c r="F1012" s="51">
        <v>44133</v>
      </c>
      <c r="G1012" s="50" t="s">
        <v>278</v>
      </c>
      <c r="H1012" s="52">
        <v>100</v>
      </c>
      <c r="I1012" s="86" t="s">
        <v>675</v>
      </c>
      <c r="J1012" s="50" t="s">
        <v>409</v>
      </c>
      <c r="K1012" s="50" t="s">
        <v>410</v>
      </c>
      <c r="L1012" s="50" t="s">
        <v>359</v>
      </c>
      <c r="M1012" s="52">
        <v>172820</v>
      </c>
      <c r="N1012" s="50" t="s">
        <v>360</v>
      </c>
      <c r="O1012" s="50" t="s">
        <v>1999</v>
      </c>
      <c r="P1012" s="55">
        <v>-1117.5999999999999</v>
      </c>
      <c r="Q1012" s="52">
        <v>10</v>
      </c>
      <c r="R1012" s="50" t="s">
        <v>2000</v>
      </c>
      <c r="S1012" s="52">
        <v>2020</v>
      </c>
      <c r="T1012" s="50" t="s">
        <v>2001</v>
      </c>
      <c r="U1012" s="50" t="s">
        <v>263</v>
      </c>
      <c r="V1012" s="50" t="s">
        <v>303</v>
      </c>
      <c r="W1012" s="50" t="s">
        <v>344</v>
      </c>
      <c r="X1012" s="52">
        <v>1</v>
      </c>
      <c r="Y1012" s="52">
        <v>142981</v>
      </c>
      <c r="Z1012" s="50" t="s">
        <v>266</v>
      </c>
      <c r="AA1012" s="52">
        <v>1</v>
      </c>
      <c r="AB1012" s="52">
        <v>0</v>
      </c>
      <c r="AC1012" s="51">
        <v>44133</v>
      </c>
      <c r="AD1012" s="51">
        <v>44134</v>
      </c>
      <c r="AE1012" s="50" t="s">
        <v>670</v>
      </c>
    </row>
    <row r="1013" spans="1:31" ht="17.25" customHeight="1">
      <c r="A1013" s="57" t="str">
        <f t="shared" si="31"/>
        <v>MATERIAIS HOSPITALARES C/ RESTRICAO</v>
      </c>
      <c r="B1013" s="69" t="str">
        <f>VLOOKUP(A1013,'De Para'!$C$3:$D$195,2,0)</f>
        <v>FORNECEDORES</v>
      </c>
      <c r="C1013" s="83">
        <f t="shared" si="32"/>
        <v>10</v>
      </c>
      <c r="D1013" s="50" t="s">
        <v>258</v>
      </c>
      <c r="E1013" s="50" t="s">
        <v>410</v>
      </c>
      <c r="F1013" s="51">
        <v>44133</v>
      </c>
      <c r="G1013" s="50" t="s">
        <v>278</v>
      </c>
      <c r="H1013" s="52">
        <v>100</v>
      </c>
      <c r="I1013" s="86" t="s">
        <v>675</v>
      </c>
      <c r="J1013" s="50" t="s">
        <v>409</v>
      </c>
      <c r="K1013" s="50" t="s">
        <v>410</v>
      </c>
      <c r="L1013" s="50" t="s">
        <v>359</v>
      </c>
      <c r="M1013" s="52">
        <v>172821</v>
      </c>
      <c r="N1013" s="50" t="s">
        <v>360</v>
      </c>
      <c r="O1013" s="50" t="s">
        <v>444</v>
      </c>
      <c r="P1013" s="55">
        <v>-516</v>
      </c>
      <c r="Q1013" s="52">
        <v>10</v>
      </c>
      <c r="R1013" s="50" t="s">
        <v>2002</v>
      </c>
      <c r="S1013" s="52">
        <v>2020</v>
      </c>
      <c r="T1013" s="50" t="s">
        <v>2003</v>
      </c>
      <c r="U1013" s="50" t="s">
        <v>263</v>
      </c>
      <c r="V1013" s="50" t="s">
        <v>303</v>
      </c>
      <c r="W1013" s="50" t="s">
        <v>344</v>
      </c>
      <c r="X1013" s="52">
        <v>1</v>
      </c>
      <c r="Y1013" s="52">
        <v>142983</v>
      </c>
      <c r="Z1013" s="50" t="s">
        <v>266</v>
      </c>
      <c r="AA1013" s="52">
        <v>1</v>
      </c>
      <c r="AB1013" s="52">
        <v>0</v>
      </c>
      <c r="AC1013" s="51">
        <v>44133</v>
      </c>
      <c r="AD1013" s="51">
        <v>44134</v>
      </c>
      <c r="AE1013" s="50" t="s">
        <v>670</v>
      </c>
    </row>
    <row r="1014" spans="1:31" ht="17.25" customHeight="1">
      <c r="A1014" s="57" t="str">
        <f t="shared" si="31"/>
        <v>MATERIAIS HOSPITALARES C/ RESTRICAO</v>
      </c>
      <c r="B1014" s="69" t="str">
        <f>VLOOKUP(A1014,'De Para'!$C$3:$D$195,2,0)</f>
        <v>FORNECEDORES</v>
      </c>
      <c r="C1014" s="83">
        <f t="shared" si="32"/>
        <v>10</v>
      </c>
      <c r="D1014" s="50" t="s">
        <v>258</v>
      </c>
      <c r="E1014" s="50" t="s">
        <v>410</v>
      </c>
      <c r="F1014" s="51">
        <v>44133</v>
      </c>
      <c r="G1014" s="50" t="s">
        <v>278</v>
      </c>
      <c r="H1014" s="52">
        <v>100</v>
      </c>
      <c r="I1014" s="86" t="s">
        <v>675</v>
      </c>
      <c r="J1014" s="50" t="s">
        <v>409</v>
      </c>
      <c r="K1014" s="50" t="s">
        <v>410</v>
      </c>
      <c r="L1014" s="50" t="s">
        <v>359</v>
      </c>
      <c r="M1014" s="52">
        <v>172822</v>
      </c>
      <c r="N1014" s="50" t="s">
        <v>360</v>
      </c>
      <c r="O1014" s="50" t="s">
        <v>387</v>
      </c>
      <c r="P1014" s="55">
        <v>-23455.200000000001</v>
      </c>
      <c r="Q1014" s="52">
        <v>10</v>
      </c>
      <c r="R1014" s="50" t="s">
        <v>2004</v>
      </c>
      <c r="S1014" s="52">
        <v>2020</v>
      </c>
      <c r="T1014" s="50" t="s">
        <v>2005</v>
      </c>
      <c r="U1014" s="50" t="s">
        <v>263</v>
      </c>
      <c r="V1014" s="50" t="s">
        <v>303</v>
      </c>
      <c r="W1014" s="50" t="s">
        <v>344</v>
      </c>
      <c r="X1014" s="52">
        <v>1</v>
      </c>
      <c r="Y1014" s="52">
        <v>142991</v>
      </c>
      <c r="Z1014" s="50" t="s">
        <v>266</v>
      </c>
      <c r="AA1014" s="52">
        <v>1</v>
      </c>
      <c r="AB1014" s="52">
        <v>0</v>
      </c>
      <c r="AC1014" s="51">
        <v>44133</v>
      </c>
      <c r="AD1014" s="51">
        <v>44134</v>
      </c>
      <c r="AE1014" s="50" t="s">
        <v>670</v>
      </c>
    </row>
    <row r="1015" spans="1:31" ht="17.25" customHeight="1">
      <c r="A1015" s="57" t="str">
        <f t="shared" si="31"/>
        <v>MATERIAIS HOSPITALARES C/ RESTRICAO</v>
      </c>
      <c r="B1015" s="69" t="str">
        <f>VLOOKUP(A1015,'De Para'!$C$3:$D$195,2,0)</f>
        <v>FORNECEDORES</v>
      </c>
      <c r="C1015" s="83">
        <f t="shared" si="32"/>
        <v>10</v>
      </c>
      <c r="D1015" s="50" t="s">
        <v>258</v>
      </c>
      <c r="E1015" s="50" t="s">
        <v>410</v>
      </c>
      <c r="F1015" s="51">
        <v>44133</v>
      </c>
      <c r="G1015" s="50" t="s">
        <v>278</v>
      </c>
      <c r="H1015" s="52">
        <v>100</v>
      </c>
      <c r="I1015" s="86" t="s">
        <v>675</v>
      </c>
      <c r="J1015" s="50" t="s">
        <v>409</v>
      </c>
      <c r="K1015" s="50" t="s">
        <v>410</v>
      </c>
      <c r="L1015" s="50" t="s">
        <v>359</v>
      </c>
      <c r="M1015" s="52">
        <v>172823</v>
      </c>
      <c r="N1015" s="50" t="s">
        <v>360</v>
      </c>
      <c r="O1015" s="50" t="s">
        <v>372</v>
      </c>
      <c r="P1015" s="55">
        <v>-900</v>
      </c>
      <c r="Q1015" s="52">
        <v>10</v>
      </c>
      <c r="R1015" s="50" t="s">
        <v>2006</v>
      </c>
      <c r="S1015" s="52">
        <v>2020</v>
      </c>
      <c r="T1015" s="50" t="s">
        <v>2007</v>
      </c>
      <c r="U1015" s="50" t="s">
        <v>263</v>
      </c>
      <c r="V1015" s="50" t="s">
        <v>303</v>
      </c>
      <c r="W1015" s="50" t="s">
        <v>344</v>
      </c>
      <c r="X1015" s="52">
        <v>1</v>
      </c>
      <c r="Y1015" s="52">
        <v>142993</v>
      </c>
      <c r="Z1015" s="50" t="s">
        <v>266</v>
      </c>
      <c r="AA1015" s="52">
        <v>1</v>
      </c>
      <c r="AB1015" s="52">
        <v>0</v>
      </c>
      <c r="AC1015" s="51">
        <v>44133</v>
      </c>
      <c r="AD1015" s="51">
        <v>44134</v>
      </c>
      <c r="AE1015" s="50" t="s">
        <v>670</v>
      </c>
    </row>
    <row r="1016" spans="1:31" ht="17.25" customHeight="1">
      <c r="A1016" s="57" t="str">
        <f t="shared" si="31"/>
        <v>ÁGUA E ESGOTO</v>
      </c>
      <c r="B1016" s="69" t="str">
        <f>VLOOKUP(A1016,'De Para'!$C$3:$D$195,2,0)</f>
        <v>FORNECEDORES</v>
      </c>
      <c r="C1016" s="83">
        <f t="shared" si="32"/>
        <v>10</v>
      </c>
      <c r="D1016" s="50" t="s">
        <v>258</v>
      </c>
      <c r="E1016" s="50" t="s">
        <v>410</v>
      </c>
      <c r="F1016" s="51">
        <v>44133</v>
      </c>
      <c r="G1016" s="50" t="s">
        <v>278</v>
      </c>
      <c r="H1016" s="52">
        <v>100</v>
      </c>
      <c r="I1016" s="86" t="s">
        <v>675</v>
      </c>
      <c r="J1016" s="50" t="s">
        <v>409</v>
      </c>
      <c r="K1016" s="50" t="s">
        <v>410</v>
      </c>
      <c r="L1016" s="50" t="s">
        <v>352</v>
      </c>
      <c r="M1016" s="52">
        <v>172824</v>
      </c>
      <c r="N1016" s="50" t="s">
        <v>353</v>
      </c>
      <c r="O1016" s="50" t="s">
        <v>354</v>
      </c>
      <c r="P1016" s="55">
        <v>-598.75</v>
      </c>
      <c r="Q1016" s="52">
        <v>10</v>
      </c>
      <c r="R1016" s="50" t="s">
        <v>2008</v>
      </c>
      <c r="S1016" s="52">
        <v>2020</v>
      </c>
      <c r="T1016" s="50" t="s">
        <v>2009</v>
      </c>
      <c r="U1016" s="50" t="s">
        <v>263</v>
      </c>
      <c r="V1016" s="50" t="s">
        <v>355</v>
      </c>
      <c r="W1016" s="50" t="s">
        <v>356</v>
      </c>
      <c r="X1016" s="52">
        <v>1</v>
      </c>
      <c r="Y1016" s="52">
        <v>143601</v>
      </c>
      <c r="Z1016" s="50" t="s">
        <v>266</v>
      </c>
      <c r="AA1016" s="52">
        <v>1</v>
      </c>
      <c r="AB1016" s="52">
        <v>0</v>
      </c>
      <c r="AC1016" s="51">
        <v>44133</v>
      </c>
      <c r="AD1016" s="51">
        <v>44134</v>
      </c>
      <c r="AE1016" s="50" t="s">
        <v>670</v>
      </c>
    </row>
    <row r="1017" spans="1:31" ht="17.25" customHeight="1">
      <c r="A1017" s="57" t="str">
        <f t="shared" si="31"/>
        <v>ÁGUA E ESGOTO</v>
      </c>
      <c r="B1017" s="69" t="str">
        <f>VLOOKUP(A1017,'De Para'!$C$3:$D$195,2,0)</f>
        <v>FORNECEDORES</v>
      </c>
      <c r="C1017" s="83">
        <f t="shared" si="32"/>
        <v>10</v>
      </c>
      <c r="D1017" s="50" t="s">
        <v>258</v>
      </c>
      <c r="E1017" s="50" t="s">
        <v>410</v>
      </c>
      <c r="F1017" s="51">
        <v>44133</v>
      </c>
      <c r="G1017" s="50" t="s">
        <v>278</v>
      </c>
      <c r="H1017" s="52">
        <v>100</v>
      </c>
      <c r="I1017" s="86" t="s">
        <v>675</v>
      </c>
      <c r="J1017" s="50" t="s">
        <v>409</v>
      </c>
      <c r="K1017" s="50" t="s">
        <v>410</v>
      </c>
      <c r="L1017" s="50" t="s">
        <v>352</v>
      </c>
      <c r="M1017" s="52">
        <v>172825</v>
      </c>
      <c r="N1017" s="50" t="s">
        <v>353</v>
      </c>
      <c r="O1017" s="50" t="s">
        <v>354</v>
      </c>
      <c r="P1017" s="55">
        <v>-6680.65</v>
      </c>
      <c r="Q1017" s="52">
        <v>10</v>
      </c>
      <c r="R1017" s="50" t="s">
        <v>2010</v>
      </c>
      <c r="S1017" s="52">
        <v>2020</v>
      </c>
      <c r="T1017" s="50" t="s">
        <v>2011</v>
      </c>
      <c r="U1017" s="50" t="s">
        <v>263</v>
      </c>
      <c r="V1017" s="50" t="s">
        <v>355</v>
      </c>
      <c r="W1017" s="50" t="s">
        <v>356</v>
      </c>
      <c r="X1017" s="52">
        <v>1</v>
      </c>
      <c r="Y1017" s="52">
        <v>143614</v>
      </c>
      <c r="Z1017" s="50" t="s">
        <v>266</v>
      </c>
      <c r="AA1017" s="52">
        <v>1</v>
      </c>
      <c r="AB1017" s="52">
        <v>0</v>
      </c>
      <c r="AC1017" s="51">
        <v>44133</v>
      </c>
      <c r="AD1017" s="51">
        <v>44134</v>
      </c>
      <c r="AE1017" s="50" t="s">
        <v>670</v>
      </c>
    </row>
    <row r="1018" spans="1:31" ht="17.25" customHeight="1">
      <c r="A1018" s="57" t="str">
        <f t="shared" si="31"/>
        <v>SERVIÇO DE LABORATÓRIO/APOIO DIAGNOSTICO</v>
      </c>
      <c r="B1018" s="69" t="str">
        <f>VLOOKUP(A1018,'De Para'!$C$3:$D$195,2,0)</f>
        <v>FORNECEDORES</v>
      </c>
      <c r="C1018" s="83">
        <f t="shared" si="32"/>
        <v>10</v>
      </c>
      <c r="D1018" s="50" t="s">
        <v>258</v>
      </c>
      <c r="E1018" s="50" t="s">
        <v>410</v>
      </c>
      <c r="F1018" s="51">
        <v>44133</v>
      </c>
      <c r="G1018" s="50" t="s">
        <v>278</v>
      </c>
      <c r="H1018" s="52">
        <v>100</v>
      </c>
      <c r="I1018" s="86" t="s">
        <v>675</v>
      </c>
      <c r="J1018" s="50" t="s">
        <v>409</v>
      </c>
      <c r="K1018" s="50" t="s">
        <v>410</v>
      </c>
      <c r="L1018" s="50" t="s">
        <v>297</v>
      </c>
      <c r="M1018" s="52">
        <v>172826</v>
      </c>
      <c r="N1018" s="50" t="s">
        <v>298</v>
      </c>
      <c r="O1018" s="50" t="s">
        <v>581</v>
      </c>
      <c r="P1018" s="55">
        <v>-4144</v>
      </c>
      <c r="Q1018" s="52">
        <v>10</v>
      </c>
      <c r="R1018" s="50" t="s">
        <v>2012</v>
      </c>
      <c r="S1018" s="52">
        <v>2020</v>
      </c>
      <c r="T1018" s="50" t="s">
        <v>2013</v>
      </c>
      <c r="U1018" s="50" t="s">
        <v>263</v>
      </c>
      <c r="V1018" s="50" t="s">
        <v>288</v>
      </c>
      <c r="W1018" s="50" t="s">
        <v>289</v>
      </c>
      <c r="X1018" s="52">
        <v>1</v>
      </c>
      <c r="Y1018" s="52">
        <v>144003</v>
      </c>
      <c r="Z1018" s="50" t="s">
        <v>266</v>
      </c>
      <c r="AA1018" s="52">
        <v>1</v>
      </c>
      <c r="AB1018" s="52">
        <v>0</v>
      </c>
      <c r="AC1018" s="51">
        <v>44133</v>
      </c>
      <c r="AD1018" s="51">
        <v>44134</v>
      </c>
      <c r="AE1018" s="50" t="s">
        <v>670</v>
      </c>
    </row>
    <row r="1019" spans="1:31" ht="17.25" customHeight="1">
      <c r="A1019" s="57" t="str">
        <f t="shared" si="31"/>
        <v>MÁQUINAS E EQUIPAMENTOS C/ RESTRIÇÃO</v>
      </c>
      <c r="B1019" s="69" t="str">
        <f>VLOOKUP(A1019,'De Para'!$C$3:$D$195,2,0)</f>
        <v>FORNECEDORES</v>
      </c>
      <c r="C1019" s="83">
        <f t="shared" si="32"/>
        <v>10</v>
      </c>
      <c r="D1019" s="50" t="s">
        <v>258</v>
      </c>
      <c r="E1019" s="50" t="s">
        <v>410</v>
      </c>
      <c r="F1019" s="51">
        <v>44133</v>
      </c>
      <c r="G1019" s="50" t="s">
        <v>278</v>
      </c>
      <c r="H1019" s="52">
        <v>100</v>
      </c>
      <c r="I1019" s="86" t="s">
        <v>675</v>
      </c>
      <c r="J1019" s="50" t="s">
        <v>409</v>
      </c>
      <c r="K1019" s="50" t="s">
        <v>410</v>
      </c>
      <c r="L1019" s="50" t="s">
        <v>381</v>
      </c>
      <c r="M1019" s="52">
        <v>172827</v>
      </c>
      <c r="N1019" s="50" t="s">
        <v>382</v>
      </c>
      <c r="O1019" s="50" t="s">
        <v>2014</v>
      </c>
      <c r="P1019" s="55">
        <v>-907.4</v>
      </c>
      <c r="Q1019" s="52">
        <v>10</v>
      </c>
      <c r="R1019" s="50" t="s">
        <v>2015</v>
      </c>
      <c r="S1019" s="52">
        <v>2020</v>
      </c>
      <c r="T1019" s="50" t="s">
        <v>2016</v>
      </c>
      <c r="U1019" s="50" t="s">
        <v>263</v>
      </c>
      <c r="V1019" s="50" t="s">
        <v>383</v>
      </c>
      <c r="W1019" s="50" t="s">
        <v>384</v>
      </c>
      <c r="X1019" s="52">
        <v>1</v>
      </c>
      <c r="Y1019" s="52">
        <v>144464</v>
      </c>
      <c r="Z1019" s="50" t="s">
        <v>266</v>
      </c>
      <c r="AA1019" s="52">
        <v>1</v>
      </c>
      <c r="AB1019" s="52">
        <v>0</v>
      </c>
      <c r="AC1019" s="51">
        <v>44133</v>
      </c>
      <c r="AD1019" s="51">
        <v>44134</v>
      </c>
      <c r="AE1019" s="50" t="s">
        <v>670</v>
      </c>
    </row>
    <row r="1020" spans="1:31" ht="17.25" customHeight="1">
      <c r="A1020" s="57" t="str">
        <f t="shared" si="31"/>
        <v>ALIMENTAÇÃO - VIAGEM</v>
      </c>
      <c r="B1020" s="69" t="str">
        <f>VLOOKUP(A1020,'De Para'!$C$3:$D$195,2,0)</f>
        <v>FORNECEDORES</v>
      </c>
      <c r="C1020" s="83">
        <f t="shared" si="32"/>
        <v>10</v>
      </c>
      <c r="D1020" s="50" t="s">
        <v>258</v>
      </c>
      <c r="E1020" s="50" t="s">
        <v>410</v>
      </c>
      <c r="F1020" s="51">
        <v>44133</v>
      </c>
      <c r="G1020" s="50" t="s">
        <v>278</v>
      </c>
      <c r="H1020" s="52">
        <v>100</v>
      </c>
      <c r="I1020" s="86" t="s">
        <v>675</v>
      </c>
      <c r="J1020" s="50" t="s">
        <v>409</v>
      </c>
      <c r="K1020" s="50" t="s">
        <v>410</v>
      </c>
      <c r="L1020" s="50" t="s">
        <v>873</v>
      </c>
      <c r="M1020" s="52">
        <v>172828</v>
      </c>
      <c r="N1020" s="50" t="s">
        <v>874</v>
      </c>
      <c r="O1020" s="50" t="s">
        <v>2017</v>
      </c>
      <c r="P1020" s="55">
        <v>-22</v>
      </c>
      <c r="Q1020" s="52">
        <v>10</v>
      </c>
      <c r="R1020" s="50" t="s">
        <v>2018</v>
      </c>
      <c r="S1020" s="52">
        <v>2020</v>
      </c>
      <c r="T1020" s="50" t="s">
        <v>2019</v>
      </c>
      <c r="U1020" s="50" t="s">
        <v>263</v>
      </c>
      <c r="V1020" s="50" t="s">
        <v>355</v>
      </c>
      <c r="W1020" s="50" t="s">
        <v>646</v>
      </c>
      <c r="X1020" s="52">
        <v>1</v>
      </c>
      <c r="Y1020" s="52">
        <v>144692</v>
      </c>
      <c r="Z1020" s="50" t="s">
        <v>266</v>
      </c>
      <c r="AA1020" s="52">
        <v>1</v>
      </c>
      <c r="AB1020" s="52">
        <v>0</v>
      </c>
      <c r="AC1020" s="51">
        <v>44133</v>
      </c>
      <c r="AD1020" s="51">
        <v>44134</v>
      </c>
      <c r="AE1020" s="50" t="s">
        <v>670</v>
      </c>
    </row>
    <row r="1021" spans="1:31" ht="17.25" customHeight="1">
      <c r="A1021" s="57" t="str">
        <f t="shared" si="31"/>
        <v>ALIMENTAÇÃO - VIAGEM</v>
      </c>
      <c r="B1021" s="69" t="str">
        <f>VLOOKUP(A1021,'De Para'!$C$3:$D$195,2,0)</f>
        <v>FORNECEDORES</v>
      </c>
      <c r="C1021" s="83">
        <f t="shared" si="32"/>
        <v>10</v>
      </c>
      <c r="D1021" s="50" t="s">
        <v>258</v>
      </c>
      <c r="E1021" s="50" t="s">
        <v>410</v>
      </c>
      <c r="F1021" s="51">
        <v>44133</v>
      </c>
      <c r="G1021" s="50" t="s">
        <v>278</v>
      </c>
      <c r="H1021" s="52">
        <v>83.38</v>
      </c>
      <c r="I1021" s="86" t="s">
        <v>675</v>
      </c>
      <c r="J1021" s="50" t="s">
        <v>409</v>
      </c>
      <c r="K1021" s="50" t="s">
        <v>410</v>
      </c>
      <c r="L1021" s="50" t="s">
        <v>873</v>
      </c>
      <c r="M1021" s="52">
        <v>172829</v>
      </c>
      <c r="N1021" s="50" t="s">
        <v>874</v>
      </c>
      <c r="O1021" s="50" t="s">
        <v>2020</v>
      </c>
      <c r="P1021" s="55">
        <v>-177.71</v>
      </c>
      <c r="Q1021" s="52">
        <v>10</v>
      </c>
      <c r="R1021" s="50" t="s">
        <v>2021</v>
      </c>
      <c r="S1021" s="52">
        <v>2020</v>
      </c>
      <c r="T1021" s="50" t="s">
        <v>2022</v>
      </c>
      <c r="U1021" s="50" t="s">
        <v>263</v>
      </c>
      <c r="V1021" s="50" t="s">
        <v>355</v>
      </c>
      <c r="W1021" s="50" t="s">
        <v>646</v>
      </c>
      <c r="X1021" s="52">
        <v>1</v>
      </c>
      <c r="Y1021" s="52">
        <v>144705</v>
      </c>
      <c r="Z1021" s="50" t="s">
        <v>266</v>
      </c>
      <c r="AA1021" s="52">
        <v>1</v>
      </c>
      <c r="AB1021" s="52">
        <v>0</v>
      </c>
      <c r="AC1021" s="51">
        <v>44133</v>
      </c>
      <c r="AD1021" s="51">
        <v>44134</v>
      </c>
      <c r="AE1021" s="50" t="s">
        <v>670</v>
      </c>
    </row>
    <row r="1022" spans="1:31" ht="17.25" customHeight="1">
      <c r="A1022" s="57" t="str">
        <f t="shared" si="31"/>
        <v>COMBUSTÍVEIS E LUBRIFICANTES</v>
      </c>
      <c r="B1022" s="69" t="str">
        <f>VLOOKUP(A1022,'De Para'!$C$3:$D$195,2,0)</f>
        <v>FORNECEDORES</v>
      </c>
      <c r="C1022" s="83">
        <f t="shared" si="32"/>
        <v>10</v>
      </c>
      <c r="D1022" s="50" t="s">
        <v>258</v>
      </c>
      <c r="E1022" s="50" t="s">
        <v>410</v>
      </c>
      <c r="F1022" s="51">
        <v>44133</v>
      </c>
      <c r="G1022" s="50" t="s">
        <v>278</v>
      </c>
      <c r="H1022" s="52">
        <v>16.62</v>
      </c>
      <c r="I1022" s="86" t="s">
        <v>675</v>
      </c>
      <c r="J1022" s="50" t="s">
        <v>409</v>
      </c>
      <c r="K1022" s="50" t="s">
        <v>410</v>
      </c>
      <c r="L1022" s="50" t="s">
        <v>564</v>
      </c>
      <c r="M1022" s="52">
        <v>172829</v>
      </c>
      <c r="N1022" s="50" t="s">
        <v>565</v>
      </c>
      <c r="O1022" s="50" t="s">
        <v>2020</v>
      </c>
      <c r="P1022" s="55">
        <v>-35.43</v>
      </c>
      <c r="Q1022" s="52">
        <v>10</v>
      </c>
      <c r="R1022" s="50" t="s">
        <v>2021</v>
      </c>
      <c r="S1022" s="52">
        <v>2020</v>
      </c>
      <c r="T1022" s="50" t="s">
        <v>2022</v>
      </c>
      <c r="U1022" s="50" t="s">
        <v>263</v>
      </c>
      <c r="V1022" s="50" t="s">
        <v>355</v>
      </c>
      <c r="W1022" s="50" t="s">
        <v>563</v>
      </c>
      <c r="X1022" s="52">
        <v>1</v>
      </c>
      <c r="Y1022" s="52">
        <v>144705</v>
      </c>
      <c r="Z1022" s="50" t="s">
        <v>266</v>
      </c>
      <c r="AA1022" s="52">
        <v>1</v>
      </c>
      <c r="AB1022" s="52">
        <v>0</v>
      </c>
      <c r="AC1022" s="51">
        <v>44133</v>
      </c>
      <c r="AD1022" s="51">
        <v>44134</v>
      </c>
      <c r="AE1022" s="50" t="s">
        <v>670</v>
      </c>
    </row>
    <row r="1023" spans="1:31" ht="17.25" customHeight="1">
      <c r="A1023" s="57" t="str">
        <f t="shared" si="31"/>
        <v>SERVIÇO DE LABORATÓRIO/APOIO DIAGNOSTICO</v>
      </c>
      <c r="B1023" s="69" t="str">
        <f>VLOOKUP(A1023,'De Para'!$C$3:$D$195,2,0)</f>
        <v>FORNECEDORES</v>
      </c>
      <c r="C1023" s="83">
        <f t="shared" si="32"/>
        <v>10</v>
      </c>
      <c r="D1023" s="50" t="s">
        <v>258</v>
      </c>
      <c r="E1023" s="50" t="s">
        <v>410</v>
      </c>
      <c r="F1023" s="51">
        <v>44133</v>
      </c>
      <c r="G1023" s="50" t="s">
        <v>278</v>
      </c>
      <c r="H1023" s="52">
        <v>100</v>
      </c>
      <c r="I1023" s="86" t="s">
        <v>675</v>
      </c>
      <c r="J1023" s="50" t="s">
        <v>409</v>
      </c>
      <c r="K1023" s="50" t="s">
        <v>410</v>
      </c>
      <c r="L1023" s="50" t="s">
        <v>297</v>
      </c>
      <c r="M1023" s="52">
        <v>172830</v>
      </c>
      <c r="N1023" s="50" t="s">
        <v>298</v>
      </c>
      <c r="O1023" s="50" t="s">
        <v>299</v>
      </c>
      <c r="P1023" s="55">
        <v>-112685.47</v>
      </c>
      <c r="Q1023" s="52">
        <v>10</v>
      </c>
      <c r="R1023" s="50" t="s">
        <v>2023</v>
      </c>
      <c r="S1023" s="52">
        <v>2020</v>
      </c>
      <c r="T1023" s="50" t="s">
        <v>2024</v>
      </c>
      <c r="U1023" s="50" t="s">
        <v>263</v>
      </c>
      <c r="V1023" s="50" t="s">
        <v>288</v>
      </c>
      <c r="W1023" s="50" t="s">
        <v>289</v>
      </c>
      <c r="X1023" s="52">
        <v>1</v>
      </c>
      <c r="Y1023" s="52">
        <v>143951</v>
      </c>
      <c r="Z1023" s="50" t="s">
        <v>266</v>
      </c>
      <c r="AA1023" s="52">
        <v>1</v>
      </c>
      <c r="AB1023" s="52">
        <v>0</v>
      </c>
      <c r="AC1023" s="51">
        <v>44133</v>
      </c>
      <c r="AD1023" s="51">
        <v>44134</v>
      </c>
      <c r="AE1023" s="50" t="s">
        <v>670</v>
      </c>
    </row>
    <row r="1024" spans="1:31" ht="17.25" customHeight="1">
      <c r="A1024" s="57" t="str">
        <f t="shared" si="31"/>
        <v>SERVIÇO DE LABORATÓRIO/APOIO DIAGNOSTICO</v>
      </c>
      <c r="B1024" s="69" t="str">
        <f>VLOOKUP(A1024,'De Para'!$C$3:$D$195,2,0)</f>
        <v>FORNECEDORES</v>
      </c>
      <c r="C1024" s="83">
        <f t="shared" si="32"/>
        <v>10</v>
      </c>
      <c r="D1024" s="50" t="s">
        <v>258</v>
      </c>
      <c r="E1024" s="50" t="s">
        <v>410</v>
      </c>
      <c r="F1024" s="51">
        <v>44133</v>
      </c>
      <c r="G1024" s="50" t="s">
        <v>278</v>
      </c>
      <c r="H1024" s="52">
        <v>100</v>
      </c>
      <c r="I1024" s="86" t="s">
        <v>675</v>
      </c>
      <c r="J1024" s="50" t="s">
        <v>409</v>
      </c>
      <c r="K1024" s="50" t="s">
        <v>410</v>
      </c>
      <c r="L1024" s="50" t="s">
        <v>297</v>
      </c>
      <c r="M1024" s="52">
        <v>172831</v>
      </c>
      <c r="N1024" s="50" t="s">
        <v>298</v>
      </c>
      <c r="O1024" s="50" t="s">
        <v>299</v>
      </c>
      <c r="P1024" s="55">
        <v>-126039.16</v>
      </c>
      <c r="Q1024" s="52">
        <v>10</v>
      </c>
      <c r="R1024" s="50" t="s">
        <v>2025</v>
      </c>
      <c r="S1024" s="52">
        <v>2020</v>
      </c>
      <c r="T1024" s="50" t="s">
        <v>2026</v>
      </c>
      <c r="U1024" s="50" t="s">
        <v>263</v>
      </c>
      <c r="V1024" s="50" t="s">
        <v>288</v>
      </c>
      <c r="W1024" s="50" t="s">
        <v>289</v>
      </c>
      <c r="X1024" s="52">
        <v>1</v>
      </c>
      <c r="Y1024" s="52">
        <v>143974</v>
      </c>
      <c r="Z1024" s="50" t="s">
        <v>266</v>
      </c>
      <c r="AA1024" s="52">
        <v>1</v>
      </c>
      <c r="AB1024" s="52">
        <v>0</v>
      </c>
      <c r="AC1024" s="51">
        <v>44133</v>
      </c>
      <c r="AD1024" s="51">
        <v>44134</v>
      </c>
      <c r="AE1024" s="50" t="s">
        <v>670</v>
      </c>
    </row>
    <row r="1025" spans="1:31" ht="17.25" customHeight="1">
      <c r="A1025" s="57" t="str">
        <f t="shared" si="31"/>
        <v>SERVIÇO DE LABORATÓRIO/APOIO DIAGNOSTICO</v>
      </c>
      <c r="B1025" s="69" t="str">
        <f>VLOOKUP(A1025,'De Para'!$C$3:$D$195,2,0)</f>
        <v>FORNECEDORES</v>
      </c>
      <c r="C1025" s="83">
        <f t="shared" si="32"/>
        <v>10</v>
      </c>
      <c r="D1025" s="50" t="s">
        <v>258</v>
      </c>
      <c r="E1025" s="50" t="s">
        <v>410</v>
      </c>
      <c r="F1025" s="51">
        <v>44133</v>
      </c>
      <c r="G1025" s="50" t="s">
        <v>278</v>
      </c>
      <c r="H1025" s="52">
        <v>100</v>
      </c>
      <c r="I1025" s="86" t="s">
        <v>675</v>
      </c>
      <c r="J1025" s="50" t="s">
        <v>409</v>
      </c>
      <c r="K1025" s="50" t="s">
        <v>410</v>
      </c>
      <c r="L1025" s="50" t="s">
        <v>297</v>
      </c>
      <c r="M1025" s="52">
        <v>172832</v>
      </c>
      <c r="N1025" s="50" t="s">
        <v>298</v>
      </c>
      <c r="O1025" s="53" t="s">
        <v>299</v>
      </c>
      <c r="P1025" s="55">
        <v>-130316.42</v>
      </c>
      <c r="Q1025" s="52">
        <v>10</v>
      </c>
      <c r="R1025" s="50" t="s">
        <v>2027</v>
      </c>
      <c r="S1025" s="52">
        <v>2020</v>
      </c>
      <c r="T1025" s="50" t="s">
        <v>2028</v>
      </c>
      <c r="U1025" s="50" t="s">
        <v>263</v>
      </c>
      <c r="V1025" s="50" t="s">
        <v>288</v>
      </c>
      <c r="W1025" s="50" t="s">
        <v>289</v>
      </c>
      <c r="X1025" s="52">
        <v>1</v>
      </c>
      <c r="Y1025" s="52">
        <v>143981</v>
      </c>
      <c r="Z1025" s="50" t="s">
        <v>266</v>
      </c>
      <c r="AA1025" s="52">
        <v>1</v>
      </c>
      <c r="AB1025" s="52">
        <v>0</v>
      </c>
      <c r="AC1025" s="51">
        <v>44133</v>
      </c>
      <c r="AD1025" s="51">
        <v>44134</v>
      </c>
      <c r="AE1025" s="50" t="s">
        <v>670</v>
      </c>
    </row>
    <row r="1026" spans="1:31" ht="17.25" customHeight="1">
      <c r="A1026" s="57" t="str">
        <f t="shared" si="31"/>
        <v>SERVIÇO DE LIMPEZA E HIGIENIZAÇÃO</v>
      </c>
      <c r="B1026" s="69" t="str">
        <f>VLOOKUP(A1026,'De Para'!$C$3:$D$195,2,0)</f>
        <v>FORNECEDORES</v>
      </c>
      <c r="C1026" s="83">
        <f t="shared" si="32"/>
        <v>10</v>
      </c>
      <c r="D1026" s="50" t="s">
        <v>258</v>
      </c>
      <c r="E1026" s="50" t="s">
        <v>410</v>
      </c>
      <c r="F1026" s="51">
        <v>44133</v>
      </c>
      <c r="G1026" s="50" t="s">
        <v>278</v>
      </c>
      <c r="H1026" s="52">
        <v>100</v>
      </c>
      <c r="I1026" s="86" t="s">
        <v>675</v>
      </c>
      <c r="J1026" s="50" t="s">
        <v>409</v>
      </c>
      <c r="K1026" s="50" t="s">
        <v>410</v>
      </c>
      <c r="L1026" s="50" t="s">
        <v>318</v>
      </c>
      <c r="M1026" s="52">
        <v>172833</v>
      </c>
      <c r="N1026" s="50" t="s">
        <v>319</v>
      </c>
      <c r="O1026" s="50" t="s">
        <v>320</v>
      </c>
      <c r="P1026" s="55">
        <v>-122237.7</v>
      </c>
      <c r="Q1026" s="52">
        <v>10</v>
      </c>
      <c r="R1026" s="50" t="s">
        <v>2029</v>
      </c>
      <c r="S1026" s="52">
        <v>2020</v>
      </c>
      <c r="T1026" s="50" t="s">
        <v>2030</v>
      </c>
      <c r="U1026" s="50" t="s">
        <v>263</v>
      </c>
      <c r="V1026" s="50" t="s">
        <v>288</v>
      </c>
      <c r="W1026" s="50" t="s">
        <v>289</v>
      </c>
      <c r="X1026" s="52">
        <v>1</v>
      </c>
      <c r="Y1026" s="52">
        <v>143996</v>
      </c>
      <c r="Z1026" s="50" t="s">
        <v>266</v>
      </c>
      <c r="AA1026" s="52">
        <v>1</v>
      </c>
      <c r="AB1026" s="52">
        <v>0</v>
      </c>
      <c r="AC1026" s="51">
        <v>44133</v>
      </c>
      <c r="AD1026" s="51">
        <v>44134</v>
      </c>
      <c r="AE1026" s="50" t="s">
        <v>670</v>
      </c>
    </row>
    <row r="1027" spans="1:31" ht="17.25" customHeight="1">
      <c r="A1027" s="57" t="str">
        <f t="shared" ref="A1027:A1090" si="33">N1027</f>
        <v>SERVIÇO DE MANUTENÇÃO PATRIMONIAL</v>
      </c>
      <c r="B1027" s="69" t="str">
        <f>VLOOKUP(A1027,'De Para'!$C$3:$D$195,2,0)</f>
        <v>FORNECEDORES</v>
      </c>
      <c r="C1027" s="83">
        <f t="shared" si="32"/>
        <v>10</v>
      </c>
      <c r="D1027" s="50" t="s">
        <v>258</v>
      </c>
      <c r="E1027" s="50" t="s">
        <v>410</v>
      </c>
      <c r="F1027" s="51">
        <v>44133</v>
      </c>
      <c r="G1027" s="50" t="s">
        <v>278</v>
      </c>
      <c r="H1027" s="52">
        <v>100</v>
      </c>
      <c r="I1027" s="50" t="s">
        <v>675</v>
      </c>
      <c r="J1027" s="50" t="s">
        <v>409</v>
      </c>
      <c r="K1027" s="50" t="s">
        <v>410</v>
      </c>
      <c r="L1027" s="50" t="s">
        <v>333</v>
      </c>
      <c r="M1027" s="52">
        <v>172834</v>
      </c>
      <c r="N1027" s="50" t="s">
        <v>334</v>
      </c>
      <c r="O1027" s="50" t="s">
        <v>723</v>
      </c>
      <c r="P1027" s="55">
        <v>-31424.3</v>
      </c>
      <c r="Q1027" s="52">
        <v>10</v>
      </c>
      <c r="R1027" s="50" t="s">
        <v>2031</v>
      </c>
      <c r="S1027" s="52">
        <v>2020</v>
      </c>
      <c r="T1027" s="50" t="s">
        <v>2032</v>
      </c>
      <c r="U1027" s="50" t="s">
        <v>263</v>
      </c>
      <c r="V1027" s="50" t="s">
        <v>288</v>
      </c>
      <c r="W1027" s="50" t="s">
        <v>289</v>
      </c>
      <c r="X1027" s="52">
        <v>1</v>
      </c>
      <c r="Y1027" s="52">
        <v>143998</v>
      </c>
      <c r="Z1027" s="50" t="s">
        <v>266</v>
      </c>
      <c r="AA1027" s="52">
        <v>1</v>
      </c>
      <c r="AB1027" s="52">
        <v>0</v>
      </c>
      <c r="AC1027" s="51">
        <v>44133</v>
      </c>
      <c r="AD1027" s="51">
        <v>44134</v>
      </c>
      <c r="AE1027" s="50" t="s">
        <v>670</v>
      </c>
    </row>
    <row r="1028" spans="1:31" ht="17.25" customHeight="1">
      <c r="A1028" s="57" t="str">
        <f t="shared" si="33"/>
        <v>SERVIÇO DE LABORATÓRIO/APOIO DIAGNOSTICO</v>
      </c>
      <c r="B1028" s="69" t="str">
        <f>VLOOKUP(A1028,'De Para'!$C$3:$D$195,2,0)</f>
        <v>FORNECEDORES</v>
      </c>
      <c r="C1028" s="83">
        <f t="shared" si="32"/>
        <v>10</v>
      </c>
      <c r="D1028" s="50" t="s">
        <v>258</v>
      </c>
      <c r="E1028" s="50" t="s">
        <v>410</v>
      </c>
      <c r="F1028" s="51">
        <v>44133</v>
      </c>
      <c r="G1028" s="50" t="s">
        <v>278</v>
      </c>
      <c r="H1028" s="52">
        <v>100</v>
      </c>
      <c r="I1028" s="50" t="s">
        <v>675</v>
      </c>
      <c r="J1028" s="50" t="s">
        <v>409</v>
      </c>
      <c r="K1028" s="50" t="s">
        <v>410</v>
      </c>
      <c r="L1028" s="50" t="s">
        <v>297</v>
      </c>
      <c r="M1028" s="52">
        <v>172835</v>
      </c>
      <c r="N1028" s="50" t="s">
        <v>298</v>
      </c>
      <c r="O1028" s="50" t="s">
        <v>1326</v>
      </c>
      <c r="P1028" s="55">
        <v>-6723.41</v>
      </c>
      <c r="Q1028" s="52">
        <v>10</v>
      </c>
      <c r="R1028" s="50" t="s">
        <v>2033</v>
      </c>
      <c r="S1028" s="52">
        <v>2020</v>
      </c>
      <c r="T1028" s="50" t="s">
        <v>2034</v>
      </c>
      <c r="U1028" s="50" t="s">
        <v>263</v>
      </c>
      <c r="V1028" s="50" t="s">
        <v>288</v>
      </c>
      <c r="W1028" s="50" t="s">
        <v>289</v>
      </c>
      <c r="X1028" s="52">
        <v>1</v>
      </c>
      <c r="Y1028" s="52">
        <v>144004</v>
      </c>
      <c r="Z1028" s="50" t="s">
        <v>266</v>
      </c>
      <c r="AA1028" s="52">
        <v>1</v>
      </c>
      <c r="AB1028" s="52">
        <v>0</v>
      </c>
      <c r="AC1028" s="51">
        <v>44133</v>
      </c>
      <c r="AD1028" s="51">
        <v>44134</v>
      </c>
      <c r="AE1028" s="50" t="s">
        <v>670</v>
      </c>
    </row>
    <row r="1029" spans="1:31" ht="17.25" customHeight="1">
      <c r="A1029" s="57" t="str">
        <f t="shared" si="33"/>
        <v>SERVIÇO DE SEGURANÇA PATRIMONIAL</v>
      </c>
      <c r="B1029" s="69" t="str">
        <f>VLOOKUP(A1029,'De Para'!$C$3:$D$195,2,0)</f>
        <v>FORNECEDORES</v>
      </c>
      <c r="C1029" s="83">
        <f t="shared" si="32"/>
        <v>10</v>
      </c>
      <c r="D1029" s="50" t="s">
        <v>258</v>
      </c>
      <c r="E1029" s="50" t="s">
        <v>410</v>
      </c>
      <c r="F1029" s="51">
        <v>44133</v>
      </c>
      <c r="G1029" s="50" t="s">
        <v>278</v>
      </c>
      <c r="H1029" s="52">
        <v>100</v>
      </c>
      <c r="I1029" s="50" t="s">
        <v>675</v>
      </c>
      <c r="J1029" s="50" t="s">
        <v>409</v>
      </c>
      <c r="K1029" s="50" t="s">
        <v>410</v>
      </c>
      <c r="L1029" s="50" t="s">
        <v>394</v>
      </c>
      <c r="M1029" s="52">
        <v>172836</v>
      </c>
      <c r="N1029" s="50" t="s">
        <v>395</v>
      </c>
      <c r="O1029" s="50" t="s">
        <v>1290</v>
      </c>
      <c r="P1029" s="55">
        <v>-60552.71</v>
      </c>
      <c r="Q1029" s="52">
        <v>10</v>
      </c>
      <c r="R1029" s="50" t="s">
        <v>2035</v>
      </c>
      <c r="S1029" s="52">
        <v>2020</v>
      </c>
      <c r="T1029" s="50" t="s">
        <v>2036</v>
      </c>
      <c r="U1029" s="50" t="s">
        <v>263</v>
      </c>
      <c r="V1029" s="50" t="s">
        <v>288</v>
      </c>
      <c r="W1029" s="50" t="s">
        <v>289</v>
      </c>
      <c r="X1029" s="52">
        <v>1</v>
      </c>
      <c r="Y1029" s="52">
        <v>144013</v>
      </c>
      <c r="Z1029" s="50" t="s">
        <v>266</v>
      </c>
      <c r="AA1029" s="52">
        <v>1</v>
      </c>
      <c r="AB1029" s="52">
        <v>0</v>
      </c>
      <c r="AC1029" s="51">
        <v>44133</v>
      </c>
      <c r="AD1029" s="51">
        <v>44134</v>
      </c>
      <c r="AE1029" s="50" t="s">
        <v>670</v>
      </c>
    </row>
    <row r="1030" spans="1:31" ht="17.25" customHeight="1">
      <c r="A1030" s="57" t="str">
        <f t="shared" si="33"/>
        <v>TRANSFERÊNCIA ENTRE CONTAS</v>
      </c>
      <c r="B1030" s="69" t="str">
        <f>VLOOKUP(A1030,'De Para'!$C$3:$D$195,2,0)</f>
        <v>RECEBÍVEIS NAO CORRENTES</v>
      </c>
      <c r="C1030" s="83">
        <f t="shared" si="32"/>
        <v>10</v>
      </c>
      <c r="D1030" s="50" t="s">
        <v>258</v>
      </c>
      <c r="E1030" s="50" t="s">
        <v>410</v>
      </c>
      <c r="F1030" s="51">
        <v>44133</v>
      </c>
      <c r="G1030" s="50" t="s">
        <v>259</v>
      </c>
      <c r="H1030" s="52">
        <v>100</v>
      </c>
      <c r="I1030" s="50" t="s">
        <v>757</v>
      </c>
      <c r="J1030" s="50" t="s">
        <v>409</v>
      </c>
      <c r="K1030" s="50" t="s">
        <v>410</v>
      </c>
      <c r="L1030" s="50" t="s">
        <v>267</v>
      </c>
      <c r="M1030" s="52">
        <v>172951</v>
      </c>
      <c r="N1030" s="50" t="s">
        <v>268</v>
      </c>
      <c r="O1030" s="50"/>
      <c r="P1030" s="55">
        <v>-8459500</v>
      </c>
      <c r="Q1030" s="52">
        <v>10</v>
      </c>
      <c r="R1030" s="50" t="s">
        <v>262</v>
      </c>
      <c r="S1030" s="52">
        <v>2020</v>
      </c>
      <c r="T1030" s="50" t="s">
        <v>1380</v>
      </c>
      <c r="U1030" s="50" t="s">
        <v>263</v>
      </c>
      <c r="V1030" s="50" t="s">
        <v>264</v>
      </c>
      <c r="W1030" s="50" t="s">
        <v>270</v>
      </c>
      <c r="X1030" s="52">
        <v>1</v>
      </c>
      <c r="Y1030" s="52"/>
      <c r="Z1030" s="50" t="s">
        <v>266</v>
      </c>
      <c r="AA1030" s="52">
        <v>0</v>
      </c>
      <c r="AB1030" s="52">
        <v>1</v>
      </c>
      <c r="AC1030" s="51">
        <v>44133</v>
      </c>
      <c r="AD1030" s="51"/>
      <c r="AE1030" s="50" t="s">
        <v>672</v>
      </c>
    </row>
    <row r="1031" spans="1:31" ht="17.25" customHeight="1">
      <c r="A1031" s="57" t="str">
        <f t="shared" si="33"/>
        <v>TRANSFERÊNCIA ENTRE CONTAS</v>
      </c>
      <c r="B1031" s="69" t="str">
        <f>VLOOKUP(A1031,'De Para'!$C$3:$D$195,2,0)</f>
        <v>RECEBÍVEIS NAO CORRENTES</v>
      </c>
      <c r="C1031" s="83">
        <f t="shared" si="32"/>
        <v>10</v>
      </c>
      <c r="D1031" s="50" t="s">
        <v>258</v>
      </c>
      <c r="E1031" s="50" t="s">
        <v>410</v>
      </c>
      <c r="F1031" s="51">
        <v>44133</v>
      </c>
      <c r="G1031" s="50" t="s">
        <v>624</v>
      </c>
      <c r="H1031" s="52">
        <v>100</v>
      </c>
      <c r="I1031" s="50" t="s">
        <v>675</v>
      </c>
      <c r="J1031" s="50" t="s">
        <v>409</v>
      </c>
      <c r="K1031" s="50" t="s">
        <v>410</v>
      </c>
      <c r="L1031" s="50" t="s">
        <v>267</v>
      </c>
      <c r="M1031" s="52">
        <v>172952</v>
      </c>
      <c r="N1031" s="50" t="s">
        <v>268</v>
      </c>
      <c r="O1031" s="50"/>
      <c r="P1031" s="55">
        <v>8459500</v>
      </c>
      <c r="Q1031" s="52">
        <v>10</v>
      </c>
      <c r="R1031" s="50" t="s">
        <v>262</v>
      </c>
      <c r="S1031" s="52">
        <v>2020</v>
      </c>
      <c r="T1031" s="50" t="s">
        <v>1380</v>
      </c>
      <c r="U1031" s="50" t="s">
        <v>263</v>
      </c>
      <c r="V1031" s="50" t="s">
        <v>264</v>
      </c>
      <c r="W1031" s="50" t="s">
        <v>270</v>
      </c>
      <c r="X1031" s="52">
        <v>1</v>
      </c>
      <c r="Y1031" s="52"/>
      <c r="Z1031" s="50" t="s">
        <v>266</v>
      </c>
      <c r="AA1031" s="52">
        <v>1</v>
      </c>
      <c r="AB1031" s="52">
        <v>0</v>
      </c>
      <c r="AC1031" s="51">
        <v>44133</v>
      </c>
      <c r="AD1031" s="51">
        <v>44134</v>
      </c>
      <c r="AE1031" s="50" t="s">
        <v>670</v>
      </c>
    </row>
    <row r="1032" spans="1:31" ht="17.25" customHeight="1">
      <c r="A1032" s="57" t="str">
        <f t="shared" si="33"/>
        <v>APLICAÇÃO / RESGATE DE APLICAÇÃO</v>
      </c>
      <c r="B1032" s="69" t="str">
        <f>VLOOKUP(A1032,'De Para'!$C$3:$D$195,2,0)</f>
        <v>RECEBÍVEIS NAO CORRENTES</v>
      </c>
      <c r="C1032" s="83">
        <f t="shared" si="32"/>
        <v>10</v>
      </c>
      <c r="D1032" s="50" t="s">
        <v>258</v>
      </c>
      <c r="E1032" s="50" t="s">
        <v>410</v>
      </c>
      <c r="F1032" s="51">
        <v>44111</v>
      </c>
      <c r="G1032" s="50" t="s">
        <v>259</v>
      </c>
      <c r="H1032" s="52">
        <v>100</v>
      </c>
      <c r="I1032" s="50" t="s">
        <v>1682</v>
      </c>
      <c r="J1032" s="50" t="s">
        <v>409</v>
      </c>
      <c r="K1032" s="50" t="s">
        <v>410</v>
      </c>
      <c r="L1032" s="50" t="s">
        <v>260</v>
      </c>
      <c r="M1032" s="52">
        <v>172953</v>
      </c>
      <c r="N1032" s="50" t="s">
        <v>261</v>
      </c>
      <c r="O1032" s="50"/>
      <c r="P1032" s="55">
        <v>-875.73</v>
      </c>
      <c r="Q1032" s="52">
        <v>10</v>
      </c>
      <c r="R1032" s="50" t="s">
        <v>2037</v>
      </c>
      <c r="S1032" s="52">
        <v>2020</v>
      </c>
      <c r="T1032" s="50" t="s">
        <v>284</v>
      </c>
      <c r="U1032" s="50" t="s">
        <v>263</v>
      </c>
      <c r="V1032" s="50" t="s">
        <v>264</v>
      </c>
      <c r="W1032" s="50" t="s">
        <v>265</v>
      </c>
      <c r="X1032" s="52">
        <v>1</v>
      </c>
      <c r="Y1032" s="52"/>
      <c r="Z1032" s="50" t="s">
        <v>266</v>
      </c>
      <c r="AA1032" s="52">
        <v>0</v>
      </c>
      <c r="AB1032" s="52">
        <v>1</v>
      </c>
      <c r="AC1032" s="51">
        <v>44111</v>
      </c>
      <c r="AD1032" s="51"/>
      <c r="AE1032" s="50" t="s">
        <v>674</v>
      </c>
    </row>
    <row r="1033" spans="1:31" ht="17.25" customHeight="1">
      <c r="A1033" s="57" t="str">
        <f t="shared" si="33"/>
        <v>APLICAÇÃO / RESGATE DE APLICAÇÃO</v>
      </c>
      <c r="B1033" s="69" t="str">
        <f>VLOOKUP(A1033,'De Para'!$C$3:$D$195,2,0)</f>
        <v>RECEBÍVEIS NAO CORRENTES</v>
      </c>
      <c r="C1033" s="83">
        <f t="shared" si="32"/>
        <v>10</v>
      </c>
      <c r="D1033" s="50" t="s">
        <v>258</v>
      </c>
      <c r="E1033" s="50" t="s">
        <v>410</v>
      </c>
      <c r="F1033" s="51">
        <v>44111</v>
      </c>
      <c r="G1033" s="50" t="s">
        <v>624</v>
      </c>
      <c r="H1033" s="52">
        <v>100</v>
      </c>
      <c r="I1033" s="50" t="s">
        <v>757</v>
      </c>
      <c r="J1033" s="50" t="s">
        <v>409</v>
      </c>
      <c r="K1033" s="50" t="s">
        <v>410</v>
      </c>
      <c r="L1033" s="50" t="s">
        <v>260</v>
      </c>
      <c r="M1033" s="52">
        <v>172954</v>
      </c>
      <c r="N1033" s="50" t="s">
        <v>261</v>
      </c>
      <c r="O1033" s="50"/>
      <c r="P1033" s="55">
        <v>875.73</v>
      </c>
      <c r="Q1033" s="52">
        <v>10</v>
      </c>
      <c r="R1033" s="50" t="s">
        <v>2037</v>
      </c>
      <c r="S1033" s="52">
        <v>2020</v>
      </c>
      <c r="T1033" s="50" t="s">
        <v>284</v>
      </c>
      <c r="U1033" s="50" t="s">
        <v>263</v>
      </c>
      <c r="V1033" s="50" t="s">
        <v>264</v>
      </c>
      <c r="W1033" s="50" t="s">
        <v>265</v>
      </c>
      <c r="X1033" s="52">
        <v>1</v>
      </c>
      <c r="Y1033" s="52"/>
      <c r="Z1033" s="50" t="s">
        <v>266</v>
      </c>
      <c r="AA1033" s="52">
        <v>0</v>
      </c>
      <c r="AB1033" s="52">
        <v>0</v>
      </c>
      <c r="AC1033" s="51">
        <v>44111</v>
      </c>
      <c r="AD1033" s="51"/>
      <c r="AE1033" s="50" t="s">
        <v>672</v>
      </c>
    </row>
    <row r="1034" spans="1:31" ht="17.25" customHeight="1">
      <c r="A1034" s="57" t="str">
        <f t="shared" si="33"/>
        <v>ADIANTAMENTO FORNECEDORES (Não usar)</v>
      </c>
      <c r="B1034" s="69" t="str">
        <f>VLOOKUP(A1034,'De Para'!$C$3:$D$195,2,0)</f>
        <v>FORNECEDORES</v>
      </c>
      <c r="C1034" s="83">
        <f t="shared" si="32"/>
        <v>10</v>
      </c>
      <c r="D1034" s="50" t="s">
        <v>258</v>
      </c>
      <c r="E1034" s="50" t="s">
        <v>410</v>
      </c>
      <c r="F1034" s="51">
        <v>44133</v>
      </c>
      <c r="G1034" s="50" t="s">
        <v>626</v>
      </c>
      <c r="H1034" s="52">
        <v>100</v>
      </c>
      <c r="I1034" s="50" t="s">
        <v>675</v>
      </c>
      <c r="J1034" s="50" t="s">
        <v>409</v>
      </c>
      <c r="K1034" s="50" t="s">
        <v>410</v>
      </c>
      <c r="L1034" s="50" t="s">
        <v>406</v>
      </c>
      <c r="M1034" s="52">
        <v>172955</v>
      </c>
      <c r="N1034" s="50" t="s">
        <v>407</v>
      </c>
      <c r="O1034" s="50" t="s">
        <v>1368</v>
      </c>
      <c r="P1034" s="55">
        <v>86.71</v>
      </c>
      <c r="Q1034" s="52">
        <v>10</v>
      </c>
      <c r="R1034" s="50" t="s">
        <v>1369</v>
      </c>
      <c r="S1034" s="52">
        <v>2020</v>
      </c>
      <c r="T1034" s="50" t="s">
        <v>1370</v>
      </c>
      <c r="U1034" s="50" t="s">
        <v>263</v>
      </c>
      <c r="V1034" s="50" t="s">
        <v>355</v>
      </c>
      <c r="W1034" s="50" t="s">
        <v>408</v>
      </c>
      <c r="X1034" s="52">
        <v>1</v>
      </c>
      <c r="Y1034" s="52">
        <v>134291</v>
      </c>
      <c r="Z1034" s="50" t="s">
        <v>266</v>
      </c>
      <c r="AA1034" s="52">
        <v>1</v>
      </c>
      <c r="AB1034" s="52">
        <v>0</v>
      </c>
      <c r="AC1034" s="51">
        <v>44133</v>
      </c>
      <c r="AD1034" s="51">
        <v>44134</v>
      </c>
      <c r="AE1034" s="50" t="s">
        <v>670</v>
      </c>
    </row>
    <row r="1035" spans="1:31" ht="17.25" customHeight="1">
      <c r="A1035" s="57" t="str">
        <f t="shared" si="33"/>
        <v>APLICAÇÃO / RESGATE DE APLICAÇÃO</v>
      </c>
      <c r="B1035" s="69" t="str">
        <f>VLOOKUP(A1035,'De Para'!$C$3:$D$195,2,0)</f>
        <v>RECEBÍVEIS NAO CORRENTES</v>
      </c>
      <c r="C1035" s="83">
        <f t="shared" si="32"/>
        <v>10</v>
      </c>
      <c r="D1035" s="50" t="s">
        <v>258</v>
      </c>
      <c r="E1035" s="50" t="s">
        <v>410</v>
      </c>
      <c r="F1035" s="51">
        <v>44133</v>
      </c>
      <c r="G1035" s="50" t="s">
        <v>259</v>
      </c>
      <c r="H1035" s="52">
        <v>100</v>
      </c>
      <c r="I1035" s="50" t="s">
        <v>675</v>
      </c>
      <c r="J1035" s="50" t="s">
        <v>409</v>
      </c>
      <c r="K1035" s="50" t="s">
        <v>410</v>
      </c>
      <c r="L1035" s="50" t="s">
        <v>260</v>
      </c>
      <c r="M1035" s="52">
        <v>172956</v>
      </c>
      <c r="N1035" s="50" t="s">
        <v>261</v>
      </c>
      <c r="O1035" s="50"/>
      <c r="P1035" s="55">
        <v>-7831005.0999999996</v>
      </c>
      <c r="Q1035" s="52">
        <v>10</v>
      </c>
      <c r="R1035" s="50" t="s">
        <v>262</v>
      </c>
      <c r="S1035" s="52">
        <v>2020</v>
      </c>
      <c r="T1035" s="50" t="s">
        <v>2038</v>
      </c>
      <c r="U1035" s="50" t="s">
        <v>263</v>
      </c>
      <c r="V1035" s="50" t="s">
        <v>264</v>
      </c>
      <c r="W1035" s="50" t="s">
        <v>265</v>
      </c>
      <c r="X1035" s="52">
        <v>1</v>
      </c>
      <c r="Y1035" s="52"/>
      <c r="Z1035" s="50" t="s">
        <v>266</v>
      </c>
      <c r="AA1035" s="52">
        <v>1</v>
      </c>
      <c r="AB1035" s="52">
        <v>1</v>
      </c>
      <c r="AC1035" s="51">
        <v>44133</v>
      </c>
      <c r="AD1035" s="51">
        <v>44134</v>
      </c>
      <c r="AE1035" s="50" t="s">
        <v>670</v>
      </c>
    </row>
    <row r="1036" spans="1:31" ht="17.25" customHeight="1">
      <c r="A1036" s="57" t="str">
        <f t="shared" si="33"/>
        <v>APLICAÇÃO / RESGATE DE APLICAÇÃO</v>
      </c>
      <c r="B1036" s="69" t="str">
        <f>VLOOKUP(A1036,'De Para'!$C$3:$D$195,2,0)</f>
        <v>RECEBÍVEIS NAO CORRENTES</v>
      </c>
      <c r="C1036" s="83">
        <f t="shared" si="32"/>
        <v>10</v>
      </c>
      <c r="D1036" s="50" t="s">
        <v>258</v>
      </c>
      <c r="E1036" s="50" t="s">
        <v>410</v>
      </c>
      <c r="F1036" s="51">
        <v>44133</v>
      </c>
      <c r="G1036" s="50" t="s">
        <v>624</v>
      </c>
      <c r="H1036" s="52">
        <v>100</v>
      </c>
      <c r="I1036" s="50" t="s">
        <v>690</v>
      </c>
      <c r="J1036" s="50" t="s">
        <v>409</v>
      </c>
      <c r="K1036" s="50" t="s">
        <v>410</v>
      </c>
      <c r="L1036" s="50" t="s">
        <v>260</v>
      </c>
      <c r="M1036" s="52">
        <v>172957</v>
      </c>
      <c r="N1036" s="50" t="s">
        <v>261</v>
      </c>
      <c r="O1036" s="50"/>
      <c r="P1036" s="55">
        <v>7831005.0999999996</v>
      </c>
      <c r="Q1036" s="52">
        <v>10</v>
      </c>
      <c r="R1036" s="50" t="s">
        <v>262</v>
      </c>
      <c r="S1036" s="52">
        <v>2020</v>
      </c>
      <c r="T1036" s="50" t="s">
        <v>2038</v>
      </c>
      <c r="U1036" s="50" t="s">
        <v>263</v>
      </c>
      <c r="V1036" s="50" t="s">
        <v>264</v>
      </c>
      <c r="W1036" s="50" t="s">
        <v>265</v>
      </c>
      <c r="X1036" s="52">
        <v>1</v>
      </c>
      <c r="Y1036" s="52"/>
      <c r="Z1036" s="50" t="s">
        <v>266</v>
      </c>
      <c r="AA1036" s="52">
        <v>0</v>
      </c>
      <c r="AB1036" s="52">
        <v>0</v>
      </c>
      <c r="AC1036" s="51">
        <v>44133</v>
      </c>
      <c r="AD1036" s="51"/>
      <c r="AE1036" s="50" t="s">
        <v>671</v>
      </c>
    </row>
    <row r="1037" spans="1:31" ht="17.25" customHeight="1">
      <c r="A1037" s="57" t="str">
        <f t="shared" si="33"/>
        <v>TARIFAS BANCÁRIAS</v>
      </c>
      <c r="B1037" s="69" t="str">
        <f>VLOOKUP(A1037,'De Para'!$C$3:$D$195,2,0)</f>
        <v>PAGAMENTO DE IMPOSTOS E TAXAS</v>
      </c>
      <c r="C1037" s="83">
        <f t="shared" si="32"/>
        <v>10</v>
      </c>
      <c r="D1037" s="50" t="s">
        <v>258</v>
      </c>
      <c r="E1037" s="50" t="s">
        <v>410</v>
      </c>
      <c r="F1037" s="51">
        <v>44133</v>
      </c>
      <c r="G1037" s="50" t="s">
        <v>378</v>
      </c>
      <c r="H1037" s="52">
        <v>100</v>
      </c>
      <c r="I1037" s="50" t="s">
        <v>675</v>
      </c>
      <c r="J1037" s="50" t="s">
        <v>409</v>
      </c>
      <c r="K1037" s="50" t="s">
        <v>410</v>
      </c>
      <c r="L1037" s="50" t="s">
        <v>548</v>
      </c>
      <c r="M1037" s="52">
        <v>172958</v>
      </c>
      <c r="N1037" s="50" t="s">
        <v>549</v>
      </c>
      <c r="O1037" s="50"/>
      <c r="P1037" s="55">
        <v>-47.7</v>
      </c>
      <c r="Q1037" s="52">
        <v>10</v>
      </c>
      <c r="R1037" s="50" t="s">
        <v>262</v>
      </c>
      <c r="S1037" s="52">
        <v>2020</v>
      </c>
      <c r="T1037" s="50" t="s">
        <v>550</v>
      </c>
      <c r="U1037" s="50" t="s">
        <v>263</v>
      </c>
      <c r="V1037" s="50" t="s">
        <v>276</v>
      </c>
      <c r="W1037" s="50" t="s">
        <v>429</v>
      </c>
      <c r="X1037" s="52">
        <v>1</v>
      </c>
      <c r="Y1037" s="52"/>
      <c r="Z1037" s="50" t="s">
        <v>266</v>
      </c>
      <c r="AA1037" s="52">
        <v>1</v>
      </c>
      <c r="AB1037" s="52">
        <v>1</v>
      </c>
      <c r="AC1037" s="51">
        <v>44133</v>
      </c>
      <c r="AD1037" s="51">
        <v>44134</v>
      </c>
      <c r="AE1037" s="50" t="s">
        <v>670</v>
      </c>
    </row>
    <row r="1038" spans="1:31" ht="17.25" customHeight="1">
      <c r="A1038" s="57" t="str">
        <f t="shared" si="33"/>
        <v>RESCISÕES</v>
      </c>
      <c r="B1038" s="69" t="str">
        <f>VLOOKUP(A1038,'De Para'!$C$3:$D$195,2,0)</f>
        <v>FOLHA E ENCARGOS</v>
      </c>
      <c r="C1038" s="83">
        <f t="shared" si="32"/>
        <v>10</v>
      </c>
      <c r="D1038" s="50" t="s">
        <v>258</v>
      </c>
      <c r="E1038" s="50" t="s">
        <v>410</v>
      </c>
      <c r="F1038" s="51">
        <v>44134</v>
      </c>
      <c r="G1038" s="50" t="s">
        <v>278</v>
      </c>
      <c r="H1038" s="52">
        <v>100</v>
      </c>
      <c r="I1038" s="50" t="s">
        <v>675</v>
      </c>
      <c r="J1038" s="50" t="s">
        <v>409</v>
      </c>
      <c r="K1038" s="50" t="s">
        <v>410</v>
      </c>
      <c r="L1038" s="50" t="s">
        <v>368</v>
      </c>
      <c r="M1038" s="52">
        <v>173150</v>
      </c>
      <c r="N1038" s="50" t="s">
        <v>369</v>
      </c>
      <c r="O1038" s="50" t="s">
        <v>369</v>
      </c>
      <c r="P1038" s="55">
        <v>-1785.85</v>
      </c>
      <c r="Q1038" s="52">
        <v>10</v>
      </c>
      <c r="R1038" s="50" t="s">
        <v>2039</v>
      </c>
      <c r="S1038" s="52">
        <v>2020</v>
      </c>
      <c r="T1038" s="50" t="s">
        <v>2040</v>
      </c>
      <c r="U1038" s="50" t="s">
        <v>263</v>
      </c>
      <c r="V1038" s="50" t="s">
        <v>282</v>
      </c>
      <c r="W1038" s="50" t="s">
        <v>292</v>
      </c>
      <c r="X1038" s="52">
        <v>1</v>
      </c>
      <c r="Y1038" s="52">
        <v>144140</v>
      </c>
      <c r="Z1038" s="50" t="s">
        <v>266</v>
      </c>
      <c r="AA1038" s="52">
        <v>1</v>
      </c>
      <c r="AB1038" s="52">
        <v>0</v>
      </c>
      <c r="AC1038" s="51">
        <v>44134</v>
      </c>
      <c r="AD1038" s="51">
        <v>44139</v>
      </c>
      <c r="AE1038" s="50" t="s">
        <v>670</v>
      </c>
    </row>
    <row r="1039" spans="1:31" ht="17.25" customHeight="1">
      <c r="A1039" s="57" t="str">
        <f t="shared" si="33"/>
        <v>TARIFAS BANCÁRIAS</v>
      </c>
      <c r="B1039" s="69" t="str">
        <f>VLOOKUP(A1039,'De Para'!$C$3:$D$195,2,0)</f>
        <v>PAGAMENTO DE IMPOSTOS E TAXAS</v>
      </c>
      <c r="C1039" s="83">
        <f t="shared" si="32"/>
        <v>10</v>
      </c>
      <c r="D1039" s="50" t="s">
        <v>258</v>
      </c>
      <c r="E1039" s="50" t="s">
        <v>410</v>
      </c>
      <c r="F1039" s="51">
        <v>44134</v>
      </c>
      <c r="G1039" s="50" t="s">
        <v>378</v>
      </c>
      <c r="H1039" s="52">
        <v>100</v>
      </c>
      <c r="I1039" s="50" t="s">
        <v>675</v>
      </c>
      <c r="J1039" s="50" t="s">
        <v>409</v>
      </c>
      <c r="K1039" s="50" t="s">
        <v>410</v>
      </c>
      <c r="L1039" s="50" t="s">
        <v>548</v>
      </c>
      <c r="M1039" s="52">
        <v>173257</v>
      </c>
      <c r="N1039" s="50" t="s">
        <v>549</v>
      </c>
      <c r="O1039" s="50"/>
      <c r="P1039" s="55">
        <v>-996.3</v>
      </c>
      <c r="Q1039" s="52">
        <v>10</v>
      </c>
      <c r="R1039" s="50" t="s">
        <v>262</v>
      </c>
      <c r="S1039" s="52">
        <v>2020</v>
      </c>
      <c r="T1039" s="50" t="s">
        <v>2041</v>
      </c>
      <c r="U1039" s="50" t="s">
        <v>263</v>
      </c>
      <c r="V1039" s="50" t="s">
        <v>276</v>
      </c>
      <c r="W1039" s="50" t="s">
        <v>429</v>
      </c>
      <c r="X1039" s="52">
        <v>1</v>
      </c>
      <c r="Y1039" s="52"/>
      <c r="Z1039" s="50" t="s">
        <v>266</v>
      </c>
      <c r="AA1039" s="52">
        <v>1</v>
      </c>
      <c r="AB1039" s="52">
        <v>1</v>
      </c>
      <c r="AC1039" s="51">
        <v>44134</v>
      </c>
      <c r="AD1039" s="51">
        <v>44139</v>
      </c>
      <c r="AE1039" s="50" t="s">
        <v>670</v>
      </c>
    </row>
    <row r="1040" spans="1:31" ht="17.25" customHeight="1">
      <c r="A1040" s="57" t="str">
        <f t="shared" si="33"/>
        <v>RENDIMENTO SOBRE APLICAÇÃO FINANCEIRA</v>
      </c>
      <c r="B1040" s="69" t="str">
        <f>VLOOKUP(A1040,'De Para'!$C$3:$D$195,2,0)</f>
        <v>JUROS POR APLICAÇÕES</v>
      </c>
      <c r="C1040" s="83">
        <f t="shared" si="32"/>
        <v>10</v>
      </c>
      <c r="D1040" s="50" t="s">
        <v>258</v>
      </c>
      <c r="E1040" s="50" t="s">
        <v>410</v>
      </c>
      <c r="F1040" s="51">
        <v>44134</v>
      </c>
      <c r="G1040" s="50" t="s">
        <v>621</v>
      </c>
      <c r="H1040" s="52">
        <v>100</v>
      </c>
      <c r="I1040" s="50" t="s">
        <v>675</v>
      </c>
      <c r="J1040" s="50" t="s">
        <v>409</v>
      </c>
      <c r="K1040" s="50" t="s">
        <v>410</v>
      </c>
      <c r="L1040" s="50" t="s">
        <v>497</v>
      </c>
      <c r="M1040" s="52">
        <v>173258</v>
      </c>
      <c r="N1040" s="50" t="s">
        <v>498</v>
      </c>
      <c r="O1040" s="50"/>
      <c r="P1040" s="55">
        <v>220.24</v>
      </c>
      <c r="Q1040" s="52">
        <v>10</v>
      </c>
      <c r="R1040" s="50" t="s">
        <v>526</v>
      </c>
      <c r="S1040" s="52">
        <v>2020</v>
      </c>
      <c r="T1040" s="50" t="s">
        <v>1839</v>
      </c>
      <c r="U1040" s="50" t="s">
        <v>263</v>
      </c>
      <c r="V1040" s="50" t="s">
        <v>276</v>
      </c>
      <c r="W1040" s="50" t="s">
        <v>500</v>
      </c>
      <c r="X1040" s="52">
        <v>1</v>
      </c>
      <c r="Y1040" s="52"/>
      <c r="Z1040" s="50" t="s">
        <v>266</v>
      </c>
      <c r="AA1040" s="52">
        <v>1</v>
      </c>
      <c r="AB1040" s="52">
        <v>1</v>
      </c>
      <c r="AC1040" s="51">
        <v>44134</v>
      </c>
      <c r="AD1040" s="51">
        <v>44139</v>
      </c>
      <c r="AE1040" s="50" t="s">
        <v>670</v>
      </c>
    </row>
    <row r="1041" spans="1:31" ht="17.25" customHeight="1">
      <c r="A1041" s="57" t="str">
        <f t="shared" si="33"/>
        <v>APLICAÇÃO / RESGATE DE APLICAÇÃO</v>
      </c>
      <c r="B1041" s="69" t="str">
        <f>VLOOKUP(A1041,'De Para'!$C$3:$D$195,2,0)</f>
        <v>RECEBÍVEIS NAO CORRENTES</v>
      </c>
      <c r="C1041" s="83">
        <f t="shared" si="32"/>
        <v>10</v>
      </c>
      <c r="D1041" s="50" t="s">
        <v>258</v>
      </c>
      <c r="E1041" s="50" t="s">
        <v>410</v>
      </c>
      <c r="F1041" s="51">
        <v>44134</v>
      </c>
      <c r="G1041" s="50" t="s">
        <v>259</v>
      </c>
      <c r="H1041" s="52">
        <v>100</v>
      </c>
      <c r="I1041" s="50" t="s">
        <v>690</v>
      </c>
      <c r="J1041" s="50" t="s">
        <v>409</v>
      </c>
      <c r="K1041" s="50" t="s">
        <v>410</v>
      </c>
      <c r="L1041" s="50" t="s">
        <v>260</v>
      </c>
      <c r="M1041" s="52">
        <v>173259</v>
      </c>
      <c r="N1041" s="50" t="s">
        <v>261</v>
      </c>
      <c r="O1041" s="50"/>
      <c r="P1041" s="55">
        <v>-634348.98</v>
      </c>
      <c r="Q1041" s="52">
        <v>10</v>
      </c>
      <c r="R1041" s="50" t="s">
        <v>262</v>
      </c>
      <c r="S1041" s="52">
        <v>2020</v>
      </c>
      <c r="T1041" s="50" t="s">
        <v>1840</v>
      </c>
      <c r="U1041" s="50" t="s">
        <v>263</v>
      </c>
      <c r="V1041" s="50" t="s">
        <v>264</v>
      </c>
      <c r="W1041" s="50" t="s">
        <v>265</v>
      </c>
      <c r="X1041" s="52">
        <v>1</v>
      </c>
      <c r="Y1041" s="52"/>
      <c r="Z1041" s="50" t="s">
        <v>266</v>
      </c>
      <c r="AA1041" s="52">
        <v>0</v>
      </c>
      <c r="AB1041" s="52">
        <v>1</v>
      </c>
      <c r="AC1041" s="51">
        <v>44134</v>
      </c>
      <c r="AD1041" s="51"/>
      <c r="AE1041" s="50" t="s">
        <v>671</v>
      </c>
    </row>
    <row r="1042" spans="1:31" ht="17.25" customHeight="1">
      <c r="A1042" s="57" t="str">
        <f t="shared" si="33"/>
        <v>APLICAÇÃO / RESGATE DE APLICAÇÃO</v>
      </c>
      <c r="B1042" s="69" t="str">
        <f>VLOOKUP(A1042,'De Para'!$C$3:$D$195,2,0)</f>
        <v>RECEBÍVEIS NAO CORRENTES</v>
      </c>
      <c r="C1042" s="83">
        <f t="shared" si="32"/>
        <v>10</v>
      </c>
      <c r="D1042" s="50" t="s">
        <v>258</v>
      </c>
      <c r="E1042" s="50" t="s">
        <v>410</v>
      </c>
      <c r="F1042" s="51">
        <v>44134</v>
      </c>
      <c r="G1042" s="50" t="s">
        <v>624</v>
      </c>
      <c r="H1042" s="52">
        <v>100</v>
      </c>
      <c r="I1042" s="50" t="s">
        <v>675</v>
      </c>
      <c r="J1042" s="50" t="s">
        <v>409</v>
      </c>
      <c r="K1042" s="50" t="s">
        <v>410</v>
      </c>
      <c r="L1042" s="50" t="s">
        <v>260</v>
      </c>
      <c r="M1042" s="52">
        <v>173260</v>
      </c>
      <c r="N1042" s="50" t="s">
        <v>261</v>
      </c>
      <c r="O1042" s="50"/>
      <c r="P1042" s="55">
        <v>634348.98</v>
      </c>
      <c r="Q1042" s="52">
        <v>10</v>
      </c>
      <c r="R1042" s="50" t="s">
        <v>262</v>
      </c>
      <c r="S1042" s="52">
        <v>2020</v>
      </c>
      <c r="T1042" s="50" t="s">
        <v>1840</v>
      </c>
      <c r="U1042" s="50" t="s">
        <v>263</v>
      </c>
      <c r="V1042" s="50" t="s">
        <v>264</v>
      </c>
      <c r="W1042" s="50" t="s">
        <v>265</v>
      </c>
      <c r="X1042" s="52">
        <v>1</v>
      </c>
      <c r="Y1042" s="52"/>
      <c r="Z1042" s="50" t="s">
        <v>266</v>
      </c>
      <c r="AA1042" s="52">
        <v>1</v>
      </c>
      <c r="AB1042" s="52">
        <v>0</v>
      </c>
      <c r="AC1042" s="51">
        <v>44134</v>
      </c>
      <c r="AD1042" s="51">
        <v>44139</v>
      </c>
      <c r="AE1042" s="50" t="s">
        <v>670</v>
      </c>
    </row>
    <row r="1043" spans="1:31" ht="17.25" customHeight="1">
      <c r="A1043" s="57" t="str">
        <f t="shared" si="33"/>
        <v>TARIFAS BANCÁRIAS</v>
      </c>
      <c r="B1043" s="69" t="str">
        <f>VLOOKUP(A1043,'De Para'!$C$3:$D$195,2,0)</f>
        <v>PAGAMENTO DE IMPOSTOS E TAXAS</v>
      </c>
      <c r="C1043" s="83">
        <f t="shared" si="32"/>
        <v>10</v>
      </c>
      <c r="D1043" s="50" t="s">
        <v>258</v>
      </c>
      <c r="E1043" s="50" t="s">
        <v>410</v>
      </c>
      <c r="F1043" s="51">
        <v>44106</v>
      </c>
      <c r="G1043" s="50" t="s">
        <v>378</v>
      </c>
      <c r="H1043" s="52">
        <v>100</v>
      </c>
      <c r="I1043" s="50" t="s">
        <v>675</v>
      </c>
      <c r="J1043" s="50" t="s">
        <v>409</v>
      </c>
      <c r="K1043" s="50" t="s">
        <v>410</v>
      </c>
      <c r="L1043" s="50" t="s">
        <v>548</v>
      </c>
      <c r="M1043" s="52">
        <v>173333</v>
      </c>
      <c r="N1043" s="50" t="s">
        <v>549</v>
      </c>
      <c r="O1043" s="50"/>
      <c r="P1043" s="55">
        <v>-260.3</v>
      </c>
      <c r="Q1043" s="52">
        <v>10</v>
      </c>
      <c r="R1043" s="50" t="s">
        <v>262</v>
      </c>
      <c r="S1043" s="52">
        <v>2020</v>
      </c>
      <c r="T1043" s="50" t="s">
        <v>550</v>
      </c>
      <c r="U1043" s="50" t="s">
        <v>263</v>
      </c>
      <c r="V1043" s="50" t="s">
        <v>276</v>
      </c>
      <c r="W1043" s="50" t="s">
        <v>429</v>
      </c>
      <c r="X1043" s="52">
        <v>1</v>
      </c>
      <c r="Y1043" s="52"/>
      <c r="Z1043" s="50" t="s">
        <v>266</v>
      </c>
      <c r="AA1043" s="52">
        <v>1</v>
      </c>
      <c r="AB1043" s="52">
        <v>1</v>
      </c>
      <c r="AC1043" s="51">
        <v>44106</v>
      </c>
      <c r="AD1043" s="51">
        <v>44138</v>
      </c>
      <c r="AE1043" s="50" t="s">
        <v>670</v>
      </c>
    </row>
    <row r="1044" spans="1:31" ht="17.25" customHeight="1">
      <c r="A1044" s="57" t="str">
        <f t="shared" si="33"/>
        <v>RENDIMENTO SOBRE APLICAÇÃO FINANCEIRA</v>
      </c>
      <c r="B1044" s="69" t="str">
        <f>VLOOKUP(A1044,'De Para'!$C$3:$D$195,2,0)</f>
        <v>JUROS POR APLICAÇÕES</v>
      </c>
      <c r="C1044" s="83">
        <f t="shared" si="32"/>
        <v>10</v>
      </c>
      <c r="D1044" s="50" t="s">
        <v>258</v>
      </c>
      <c r="E1044" s="50" t="s">
        <v>410</v>
      </c>
      <c r="F1044" s="51">
        <v>44106</v>
      </c>
      <c r="G1044" s="50" t="s">
        <v>621</v>
      </c>
      <c r="H1044" s="52">
        <v>100</v>
      </c>
      <c r="I1044" s="50" t="s">
        <v>675</v>
      </c>
      <c r="J1044" s="50" t="s">
        <v>409</v>
      </c>
      <c r="K1044" s="50" t="s">
        <v>410</v>
      </c>
      <c r="L1044" s="50" t="s">
        <v>497</v>
      </c>
      <c r="M1044" s="52">
        <v>173334</v>
      </c>
      <c r="N1044" s="50" t="s">
        <v>498</v>
      </c>
      <c r="O1044" s="50"/>
      <c r="P1044" s="55">
        <v>11.66</v>
      </c>
      <c r="Q1044" s="52">
        <v>10</v>
      </c>
      <c r="R1044" s="50" t="s">
        <v>526</v>
      </c>
      <c r="S1044" s="52">
        <v>2020</v>
      </c>
      <c r="T1044" s="50" t="s">
        <v>622</v>
      </c>
      <c r="U1044" s="50" t="s">
        <v>263</v>
      </c>
      <c r="V1044" s="50" t="s">
        <v>276</v>
      </c>
      <c r="W1044" s="50" t="s">
        <v>500</v>
      </c>
      <c r="X1044" s="52">
        <v>1</v>
      </c>
      <c r="Y1044" s="52"/>
      <c r="Z1044" s="50" t="s">
        <v>266</v>
      </c>
      <c r="AA1044" s="52">
        <v>1</v>
      </c>
      <c r="AB1044" s="52">
        <v>1</v>
      </c>
      <c r="AC1044" s="51">
        <v>44106</v>
      </c>
      <c r="AD1044" s="51">
        <v>44138</v>
      </c>
      <c r="AE1044" s="50" t="s">
        <v>670</v>
      </c>
    </row>
    <row r="1045" spans="1:31" ht="17.25" customHeight="1">
      <c r="A1045" s="57" t="str">
        <f t="shared" si="33"/>
        <v>APLICAÇÃO / RESGATE DE APLICAÇÃO</v>
      </c>
      <c r="B1045" s="69" t="str">
        <f>VLOOKUP(A1045,'De Para'!$C$3:$D$195,2,0)</f>
        <v>RECEBÍVEIS NAO CORRENTES</v>
      </c>
      <c r="C1045" s="83">
        <f t="shared" si="32"/>
        <v>10</v>
      </c>
      <c r="D1045" s="50" t="s">
        <v>258</v>
      </c>
      <c r="E1045" s="50" t="s">
        <v>410</v>
      </c>
      <c r="F1045" s="51">
        <v>44106</v>
      </c>
      <c r="G1045" s="50" t="s">
        <v>259</v>
      </c>
      <c r="H1045" s="52">
        <v>100</v>
      </c>
      <c r="I1045" s="50" t="s">
        <v>690</v>
      </c>
      <c r="J1045" s="50" t="s">
        <v>409</v>
      </c>
      <c r="K1045" s="50" t="s">
        <v>410</v>
      </c>
      <c r="L1045" s="50" t="s">
        <v>260</v>
      </c>
      <c r="M1045" s="52">
        <v>173335</v>
      </c>
      <c r="N1045" s="50" t="s">
        <v>261</v>
      </c>
      <c r="O1045" s="50"/>
      <c r="P1045" s="55">
        <v>-22248.639999999999</v>
      </c>
      <c r="Q1045" s="52">
        <v>10</v>
      </c>
      <c r="R1045" s="50" t="s">
        <v>262</v>
      </c>
      <c r="S1045" s="52">
        <v>2020</v>
      </c>
      <c r="T1045" s="50" t="s">
        <v>2042</v>
      </c>
      <c r="U1045" s="50" t="s">
        <v>263</v>
      </c>
      <c r="V1045" s="50" t="s">
        <v>264</v>
      </c>
      <c r="W1045" s="50" t="s">
        <v>265</v>
      </c>
      <c r="X1045" s="52">
        <v>1</v>
      </c>
      <c r="Y1045" s="52"/>
      <c r="Z1045" s="50" t="s">
        <v>266</v>
      </c>
      <c r="AA1045" s="52">
        <v>0</v>
      </c>
      <c r="AB1045" s="52">
        <v>1</v>
      </c>
      <c r="AC1045" s="51">
        <v>44106</v>
      </c>
      <c r="AD1045" s="51"/>
      <c r="AE1045" s="50" t="s">
        <v>671</v>
      </c>
    </row>
    <row r="1046" spans="1:31" ht="17.25" customHeight="1">
      <c r="A1046" s="57" t="str">
        <f t="shared" si="33"/>
        <v>APLICAÇÃO / RESGATE DE APLICAÇÃO</v>
      </c>
      <c r="B1046" s="69" t="str">
        <f>VLOOKUP(A1046,'De Para'!$C$3:$D$195,2,0)</f>
        <v>RECEBÍVEIS NAO CORRENTES</v>
      </c>
      <c r="C1046" s="83">
        <f t="shared" si="32"/>
        <v>10</v>
      </c>
      <c r="D1046" s="50" t="s">
        <v>258</v>
      </c>
      <c r="E1046" s="50" t="s">
        <v>410</v>
      </c>
      <c r="F1046" s="51">
        <v>44106</v>
      </c>
      <c r="G1046" s="50" t="s">
        <v>624</v>
      </c>
      <c r="H1046" s="52">
        <v>100</v>
      </c>
      <c r="I1046" s="50" t="s">
        <v>675</v>
      </c>
      <c r="J1046" s="50" t="s">
        <v>409</v>
      </c>
      <c r="K1046" s="50" t="s">
        <v>410</v>
      </c>
      <c r="L1046" s="50" t="s">
        <v>260</v>
      </c>
      <c r="M1046" s="52">
        <v>173336</v>
      </c>
      <c r="N1046" s="50" t="s">
        <v>261</v>
      </c>
      <c r="O1046" s="50"/>
      <c r="P1046" s="55">
        <v>22248.639999999999</v>
      </c>
      <c r="Q1046" s="52">
        <v>10</v>
      </c>
      <c r="R1046" s="50" t="s">
        <v>262</v>
      </c>
      <c r="S1046" s="52">
        <v>2020</v>
      </c>
      <c r="T1046" s="50" t="s">
        <v>2042</v>
      </c>
      <c r="U1046" s="50" t="s">
        <v>263</v>
      </c>
      <c r="V1046" s="50" t="s">
        <v>264</v>
      </c>
      <c r="W1046" s="50" t="s">
        <v>265</v>
      </c>
      <c r="X1046" s="52">
        <v>1</v>
      </c>
      <c r="Y1046" s="52"/>
      <c r="Z1046" s="50" t="s">
        <v>266</v>
      </c>
      <c r="AA1046" s="52">
        <v>1</v>
      </c>
      <c r="AB1046" s="52">
        <v>0</v>
      </c>
      <c r="AC1046" s="51">
        <v>44106</v>
      </c>
      <c r="AD1046" s="51">
        <v>44138</v>
      </c>
      <c r="AE1046" s="50" t="s">
        <v>670</v>
      </c>
    </row>
    <row r="1047" spans="1:31" ht="17.25" customHeight="1">
      <c r="A1047" s="57" t="str">
        <f t="shared" si="33"/>
        <v>RENDIMENTO SOBRE APLICAÇÃO FINANCEIRA</v>
      </c>
      <c r="B1047" s="69" t="str">
        <f>VLOOKUP(A1047,'De Para'!$C$3:$D$195,2,0)</f>
        <v>JUROS POR APLICAÇÕES</v>
      </c>
      <c r="C1047" s="83">
        <f t="shared" si="32"/>
        <v>10</v>
      </c>
      <c r="D1047" s="50" t="s">
        <v>258</v>
      </c>
      <c r="E1047" s="50" t="s">
        <v>410</v>
      </c>
      <c r="F1047" s="51">
        <v>44134</v>
      </c>
      <c r="G1047" s="50" t="s">
        <v>378</v>
      </c>
      <c r="H1047" s="52">
        <v>100</v>
      </c>
      <c r="I1047" s="50" t="s">
        <v>1682</v>
      </c>
      <c r="J1047" s="50" t="s">
        <v>409</v>
      </c>
      <c r="K1047" s="50" t="s">
        <v>410</v>
      </c>
      <c r="L1047" s="50" t="s">
        <v>497</v>
      </c>
      <c r="M1047" s="52">
        <v>173408</v>
      </c>
      <c r="N1047" s="50" t="s">
        <v>498</v>
      </c>
      <c r="O1047" s="50"/>
      <c r="P1047" s="55">
        <v>-2.14</v>
      </c>
      <c r="Q1047" s="52">
        <v>10</v>
      </c>
      <c r="R1047" s="50" t="s">
        <v>620</v>
      </c>
      <c r="S1047" s="52">
        <v>2020</v>
      </c>
      <c r="T1047" s="50" t="s">
        <v>627</v>
      </c>
      <c r="U1047" s="50" t="s">
        <v>263</v>
      </c>
      <c r="V1047" s="50" t="s">
        <v>276</v>
      </c>
      <c r="W1047" s="50" t="s">
        <v>500</v>
      </c>
      <c r="X1047" s="52">
        <v>1</v>
      </c>
      <c r="Y1047" s="52"/>
      <c r="Z1047" s="50" t="s">
        <v>266</v>
      </c>
      <c r="AA1047" s="52">
        <v>0</v>
      </c>
      <c r="AB1047" s="52">
        <v>1</v>
      </c>
      <c r="AC1047" s="51">
        <v>44134</v>
      </c>
      <c r="AD1047" s="51"/>
      <c r="AE1047" s="50" t="s">
        <v>674</v>
      </c>
    </row>
    <row r="1048" spans="1:31" ht="17.25" customHeight="1">
      <c r="A1048" s="57" t="str">
        <f t="shared" si="33"/>
        <v>RENDIMENTO SOBRE APLICAÇÃO FINANCEIRA</v>
      </c>
      <c r="B1048" s="69" t="str">
        <f>VLOOKUP(A1048,'De Para'!$C$3:$D$195,2,0)</f>
        <v>JUROS POR APLICAÇÕES</v>
      </c>
      <c r="C1048" s="83">
        <f t="shared" si="32"/>
        <v>10</v>
      </c>
      <c r="D1048" s="50" t="s">
        <v>258</v>
      </c>
      <c r="E1048" s="50" t="s">
        <v>410</v>
      </c>
      <c r="F1048" s="51">
        <v>44134</v>
      </c>
      <c r="G1048" s="50" t="s">
        <v>621</v>
      </c>
      <c r="H1048" s="52">
        <v>100</v>
      </c>
      <c r="I1048" s="50" t="s">
        <v>1331</v>
      </c>
      <c r="J1048" s="50" t="s">
        <v>409</v>
      </c>
      <c r="K1048" s="50" t="s">
        <v>410</v>
      </c>
      <c r="L1048" s="50" t="s">
        <v>497</v>
      </c>
      <c r="M1048" s="52">
        <v>173409</v>
      </c>
      <c r="N1048" s="50" t="s">
        <v>498</v>
      </c>
      <c r="O1048" s="50"/>
      <c r="P1048" s="55">
        <v>1360.24</v>
      </c>
      <c r="Q1048" s="52">
        <v>10</v>
      </c>
      <c r="R1048" s="50" t="s">
        <v>620</v>
      </c>
      <c r="S1048" s="52">
        <v>2020</v>
      </c>
      <c r="T1048" s="50" t="s">
        <v>499</v>
      </c>
      <c r="U1048" s="50" t="s">
        <v>263</v>
      </c>
      <c r="V1048" s="50" t="s">
        <v>276</v>
      </c>
      <c r="W1048" s="50" t="s">
        <v>500</v>
      </c>
      <c r="X1048" s="52">
        <v>1</v>
      </c>
      <c r="Y1048" s="52"/>
      <c r="Z1048" s="50" t="s">
        <v>266</v>
      </c>
      <c r="AA1048" s="52">
        <v>0</v>
      </c>
      <c r="AB1048" s="52">
        <v>1</v>
      </c>
      <c r="AC1048" s="51">
        <v>44134</v>
      </c>
      <c r="AD1048" s="51"/>
      <c r="AE1048" s="50" t="s">
        <v>669</v>
      </c>
    </row>
    <row r="1049" spans="1:31" ht="17.25" customHeight="1">
      <c r="A1049" s="57" t="str">
        <f t="shared" si="33"/>
        <v>SALÁRIOS E ORDENADOS</v>
      </c>
      <c r="B1049" s="69" t="str">
        <f>VLOOKUP(A1049,'De Para'!$C$3:$D$195,2,0)</f>
        <v>FOLHA E ENCARGOS</v>
      </c>
      <c r="C1049" s="83">
        <f t="shared" si="32"/>
        <v>10</v>
      </c>
      <c r="D1049" s="50" t="s">
        <v>258</v>
      </c>
      <c r="E1049" s="50" t="s">
        <v>410</v>
      </c>
      <c r="F1049" s="51">
        <v>44134</v>
      </c>
      <c r="G1049" s="50" t="s">
        <v>278</v>
      </c>
      <c r="H1049" s="52">
        <v>100</v>
      </c>
      <c r="I1049" s="50" t="s">
        <v>675</v>
      </c>
      <c r="J1049" s="50" t="s">
        <v>409</v>
      </c>
      <c r="K1049" s="50" t="s">
        <v>410</v>
      </c>
      <c r="L1049" s="50" t="s">
        <v>279</v>
      </c>
      <c r="M1049" s="52">
        <v>173410</v>
      </c>
      <c r="N1049" s="50" t="s">
        <v>280</v>
      </c>
      <c r="O1049" s="50" t="s">
        <v>281</v>
      </c>
      <c r="P1049" s="55">
        <v>-631787.06999999995</v>
      </c>
      <c r="Q1049" s="52">
        <v>10</v>
      </c>
      <c r="R1049" s="50" t="s">
        <v>2043</v>
      </c>
      <c r="S1049" s="52">
        <v>2020</v>
      </c>
      <c r="T1049" s="50" t="s">
        <v>2044</v>
      </c>
      <c r="U1049" s="50" t="s">
        <v>263</v>
      </c>
      <c r="V1049" s="50" t="s">
        <v>282</v>
      </c>
      <c r="W1049" s="50" t="s">
        <v>283</v>
      </c>
      <c r="X1049" s="52">
        <v>1</v>
      </c>
      <c r="Y1049" s="52">
        <v>144454</v>
      </c>
      <c r="Z1049" s="50" t="s">
        <v>266</v>
      </c>
      <c r="AA1049" s="52">
        <v>1</v>
      </c>
      <c r="AB1049" s="52">
        <v>0</v>
      </c>
      <c r="AC1049" s="51">
        <v>44134</v>
      </c>
      <c r="AD1049" s="51">
        <v>44139</v>
      </c>
      <c r="AE1049" s="50" t="s">
        <v>670</v>
      </c>
    </row>
    <row r="1050" spans="1:31" ht="17.25" customHeight="1">
      <c r="A1050" s="57" t="str">
        <f t="shared" si="33"/>
        <v>MEDICAMENTOS C/ RESTRICAO</v>
      </c>
      <c r="B1050" s="69" t="str">
        <f>VLOOKUP(A1050,'De Para'!$C$3:$D$195,2,0)</f>
        <v>FORNECEDORES</v>
      </c>
      <c r="C1050" s="83">
        <f t="shared" si="32"/>
        <v>11</v>
      </c>
      <c r="D1050" s="50" t="s">
        <v>258</v>
      </c>
      <c r="E1050" s="50" t="s">
        <v>410</v>
      </c>
      <c r="F1050" s="51">
        <v>44138</v>
      </c>
      <c r="G1050" s="50" t="s">
        <v>278</v>
      </c>
      <c r="H1050" s="52">
        <v>100</v>
      </c>
      <c r="I1050" s="50" t="s">
        <v>675</v>
      </c>
      <c r="J1050" s="50" t="s">
        <v>409</v>
      </c>
      <c r="K1050" s="50" t="s">
        <v>410</v>
      </c>
      <c r="L1050" s="50" t="s">
        <v>341</v>
      </c>
      <c r="M1050" s="52">
        <v>173428</v>
      </c>
      <c r="N1050" s="50" t="s">
        <v>342</v>
      </c>
      <c r="O1050" s="50" t="s">
        <v>370</v>
      </c>
      <c r="P1050" s="55">
        <v>-1100</v>
      </c>
      <c r="Q1050" s="52">
        <v>11</v>
      </c>
      <c r="R1050" s="50" t="s">
        <v>2045</v>
      </c>
      <c r="S1050" s="52">
        <v>2020</v>
      </c>
      <c r="T1050" s="50" t="s">
        <v>2046</v>
      </c>
      <c r="U1050" s="50" t="s">
        <v>263</v>
      </c>
      <c r="V1050" s="50" t="s">
        <v>303</v>
      </c>
      <c r="W1050" s="50" t="s">
        <v>344</v>
      </c>
      <c r="X1050" s="52">
        <v>1</v>
      </c>
      <c r="Y1050" s="52">
        <v>140559</v>
      </c>
      <c r="Z1050" s="50" t="s">
        <v>266</v>
      </c>
      <c r="AA1050" s="52">
        <v>1</v>
      </c>
      <c r="AB1050" s="52">
        <v>0</v>
      </c>
      <c r="AC1050" s="51">
        <v>44138</v>
      </c>
      <c r="AD1050" s="51">
        <v>44169</v>
      </c>
      <c r="AE1050" s="50" t="s">
        <v>670</v>
      </c>
    </row>
    <row r="1051" spans="1:31" ht="17.25" customHeight="1">
      <c r="A1051" s="57" t="str">
        <f t="shared" si="33"/>
        <v>MEDICAMENTOS C/ RESTRICAO</v>
      </c>
      <c r="B1051" s="69" t="str">
        <f>VLOOKUP(A1051,'De Para'!$C$3:$D$195,2,0)</f>
        <v>FORNECEDORES</v>
      </c>
      <c r="C1051" s="83">
        <f t="shared" si="32"/>
        <v>11</v>
      </c>
      <c r="D1051" s="50" t="s">
        <v>258</v>
      </c>
      <c r="E1051" s="50" t="s">
        <v>410</v>
      </c>
      <c r="F1051" s="51">
        <v>44138</v>
      </c>
      <c r="G1051" s="50" t="s">
        <v>278</v>
      </c>
      <c r="H1051" s="52">
        <v>100</v>
      </c>
      <c r="I1051" s="50" t="s">
        <v>675</v>
      </c>
      <c r="J1051" s="50" t="s">
        <v>409</v>
      </c>
      <c r="K1051" s="50" t="s">
        <v>410</v>
      </c>
      <c r="L1051" s="50" t="s">
        <v>341</v>
      </c>
      <c r="M1051" s="52">
        <v>173429</v>
      </c>
      <c r="N1051" s="50" t="s">
        <v>342</v>
      </c>
      <c r="O1051" s="50" t="s">
        <v>576</v>
      </c>
      <c r="P1051" s="55">
        <v>-2066.4</v>
      </c>
      <c r="Q1051" s="52">
        <v>11</v>
      </c>
      <c r="R1051" s="50" t="s">
        <v>2047</v>
      </c>
      <c r="S1051" s="52">
        <v>2020</v>
      </c>
      <c r="T1051" s="50" t="s">
        <v>2048</v>
      </c>
      <c r="U1051" s="50" t="s">
        <v>263</v>
      </c>
      <c r="V1051" s="50" t="s">
        <v>303</v>
      </c>
      <c r="W1051" s="50" t="s">
        <v>344</v>
      </c>
      <c r="X1051" s="52">
        <v>1</v>
      </c>
      <c r="Y1051" s="52">
        <v>141142</v>
      </c>
      <c r="Z1051" s="50" t="s">
        <v>266</v>
      </c>
      <c r="AA1051" s="52">
        <v>1</v>
      </c>
      <c r="AB1051" s="52">
        <v>0</v>
      </c>
      <c r="AC1051" s="51">
        <v>44138</v>
      </c>
      <c r="AD1051" s="51">
        <v>44169</v>
      </c>
      <c r="AE1051" s="50" t="s">
        <v>670</v>
      </c>
    </row>
    <row r="1052" spans="1:31" ht="17.25" customHeight="1">
      <c r="A1052" s="57" t="str">
        <f t="shared" si="33"/>
        <v>MEDICAMENTOS C/ RESTRICAO</v>
      </c>
      <c r="B1052" s="69" t="str">
        <f>VLOOKUP(A1052,'De Para'!$C$3:$D$195,2,0)</f>
        <v>FORNECEDORES</v>
      </c>
      <c r="C1052" s="83">
        <f t="shared" si="32"/>
        <v>11</v>
      </c>
      <c r="D1052" s="50" t="s">
        <v>258</v>
      </c>
      <c r="E1052" s="50" t="s">
        <v>410</v>
      </c>
      <c r="F1052" s="51">
        <v>44138</v>
      </c>
      <c r="G1052" s="50" t="s">
        <v>278</v>
      </c>
      <c r="H1052" s="52">
        <v>100</v>
      </c>
      <c r="I1052" s="50" t="s">
        <v>675</v>
      </c>
      <c r="J1052" s="50" t="s">
        <v>409</v>
      </c>
      <c r="K1052" s="50" t="s">
        <v>410</v>
      </c>
      <c r="L1052" s="50" t="s">
        <v>341</v>
      </c>
      <c r="M1052" s="52">
        <v>173430</v>
      </c>
      <c r="N1052" s="50" t="s">
        <v>342</v>
      </c>
      <c r="O1052" s="50" t="s">
        <v>370</v>
      </c>
      <c r="P1052" s="55">
        <v>-1617.2</v>
      </c>
      <c r="Q1052" s="52">
        <v>11</v>
      </c>
      <c r="R1052" s="50" t="s">
        <v>2049</v>
      </c>
      <c r="S1052" s="52">
        <v>2020</v>
      </c>
      <c r="T1052" s="50" t="s">
        <v>2050</v>
      </c>
      <c r="U1052" s="50" t="s">
        <v>263</v>
      </c>
      <c r="V1052" s="50" t="s">
        <v>303</v>
      </c>
      <c r="W1052" s="50" t="s">
        <v>344</v>
      </c>
      <c r="X1052" s="52">
        <v>1</v>
      </c>
      <c r="Y1052" s="52">
        <v>142997</v>
      </c>
      <c r="Z1052" s="50" t="s">
        <v>266</v>
      </c>
      <c r="AA1052" s="52">
        <v>1</v>
      </c>
      <c r="AB1052" s="52">
        <v>0</v>
      </c>
      <c r="AC1052" s="51">
        <v>44138</v>
      </c>
      <c r="AD1052" s="51">
        <v>44169</v>
      </c>
      <c r="AE1052" s="50" t="s">
        <v>670</v>
      </c>
    </row>
    <row r="1053" spans="1:31" ht="17.25" customHeight="1">
      <c r="A1053" s="57" t="str">
        <f t="shared" si="33"/>
        <v>SERVIÇO DE MANUTENÇÃO DE SOFTWARE/HARDWARE</v>
      </c>
      <c r="B1053" s="69" t="str">
        <f>VLOOKUP(A1053,'De Para'!$C$3:$D$195,2,0)</f>
        <v>FORNECEDORES</v>
      </c>
      <c r="C1053" s="83">
        <f t="shared" si="32"/>
        <v>11</v>
      </c>
      <c r="D1053" s="50" t="s">
        <v>258</v>
      </c>
      <c r="E1053" s="50" t="s">
        <v>410</v>
      </c>
      <c r="F1053" s="51">
        <v>44138</v>
      </c>
      <c r="G1053" s="50" t="s">
        <v>278</v>
      </c>
      <c r="H1053" s="52">
        <v>100</v>
      </c>
      <c r="I1053" s="50" t="s">
        <v>675</v>
      </c>
      <c r="J1053" s="50" t="s">
        <v>409</v>
      </c>
      <c r="K1053" s="50" t="s">
        <v>410</v>
      </c>
      <c r="L1053" s="50" t="s">
        <v>285</v>
      </c>
      <c r="M1053" s="52">
        <v>173431</v>
      </c>
      <c r="N1053" s="50" t="s">
        <v>286</v>
      </c>
      <c r="O1053" s="50" t="s">
        <v>2051</v>
      </c>
      <c r="P1053" s="55">
        <v>-918.17</v>
      </c>
      <c r="Q1053" s="52">
        <v>11</v>
      </c>
      <c r="R1053" s="50" t="s">
        <v>2052</v>
      </c>
      <c r="S1053" s="52">
        <v>2020</v>
      </c>
      <c r="T1053" s="50" t="s">
        <v>2053</v>
      </c>
      <c r="U1053" s="50" t="s">
        <v>263</v>
      </c>
      <c r="V1053" s="50" t="s">
        <v>288</v>
      </c>
      <c r="W1053" s="50" t="s">
        <v>289</v>
      </c>
      <c r="X1053" s="52">
        <v>1</v>
      </c>
      <c r="Y1053" s="52">
        <v>143919</v>
      </c>
      <c r="Z1053" s="50" t="s">
        <v>266</v>
      </c>
      <c r="AA1053" s="52">
        <v>1</v>
      </c>
      <c r="AB1053" s="52">
        <v>0</v>
      </c>
      <c r="AC1053" s="51">
        <v>44138</v>
      </c>
      <c r="AD1053" s="51">
        <v>44169</v>
      </c>
      <c r="AE1053" s="50" t="s">
        <v>670</v>
      </c>
    </row>
    <row r="1054" spans="1:31" ht="17.25" customHeight="1">
      <c r="A1054" s="57" t="str">
        <f t="shared" si="33"/>
        <v>SERVIÇO DE MANUTENÇÃO DE SOFTWARE/HARDWARE</v>
      </c>
      <c r="B1054" s="69" t="str">
        <f>VLOOKUP(A1054,'De Para'!$C$3:$D$195,2,0)</f>
        <v>FORNECEDORES</v>
      </c>
      <c r="C1054" s="83">
        <f t="shared" si="32"/>
        <v>11</v>
      </c>
      <c r="D1054" s="50" t="s">
        <v>258</v>
      </c>
      <c r="E1054" s="50" t="s">
        <v>410</v>
      </c>
      <c r="F1054" s="51">
        <v>44138</v>
      </c>
      <c r="G1054" s="50" t="s">
        <v>278</v>
      </c>
      <c r="H1054" s="52">
        <v>100</v>
      </c>
      <c r="I1054" s="50" t="s">
        <v>675</v>
      </c>
      <c r="J1054" s="50" t="s">
        <v>409</v>
      </c>
      <c r="K1054" s="50" t="s">
        <v>410</v>
      </c>
      <c r="L1054" s="50" t="s">
        <v>285</v>
      </c>
      <c r="M1054" s="52">
        <v>173432</v>
      </c>
      <c r="N1054" s="50" t="s">
        <v>286</v>
      </c>
      <c r="O1054" s="50" t="s">
        <v>2051</v>
      </c>
      <c r="P1054" s="55">
        <v>-646</v>
      </c>
      <c r="Q1054" s="52">
        <v>11</v>
      </c>
      <c r="R1054" s="50" t="s">
        <v>2054</v>
      </c>
      <c r="S1054" s="52">
        <v>2020</v>
      </c>
      <c r="T1054" s="50" t="s">
        <v>2055</v>
      </c>
      <c r="U1054" s="50" t="s">
        <v>263</v>
      </c>
      <c r="V1054" s="50" t="s">
        <v>288</v>
      </c>
      <c r="W1054" s="50" t="s">
        <v>289</v>
      </c>
      <c r="X1054" s="52">
        <v>1</v>
      </c>
      <c r="Y1054" s="52">
        <v>143931</v>
      </c>
      <c r="Z1054" s="50" t="s">
        <v>266</v>
      </c>
      <c r="AA1054" s="52">
        <v>1</v>
      </c>
      <c r="AB1054" s="52">
        <v>0</v>
      </c>
      <c r="AC1054" s="51">
        <v>44138</v>
      </c>
      <c r="AD1054" s="51">
        <v>44169</v>
      </c>
      <c r="AE1054" s="50" t="s">
        <v>670</v>
      </c>
    </row>
    <row r="1055" spans="1:31" ht="17.25" customHeight="1">
      <c r="A1055" s="57" t="str">
        <f t="shared" si="33"/>
        <v>SERVIÇO DE MANUTENÇÃO DE SOFTWARE/HARDWARE</v>
      </c>
      <c r="B1055" s="69" t="str">
        <f>VLOOKUP(A1055,'De Para'!$C$3:$D$195,2,0)</f>
        <v>FORNECEDORES</v>
      </c>
      <c r="C1055" s="83">
        <f t="shared" ref="C1055:C1118" si="34">MONTH(AC1055)</f>
        <v>11</v>
      </c>
      <c r="D1055" s="50" t="s">
        <v>258</v>
      </c>
      <c r="E1055" s="50" t="s">
        <v>410</v>
      </c>
      <c r="F1055" s="51">
        <v>44138</v>
      </c>
      <c r="G1055" s="50" t="s">
        <v>278</v>
      </c>
      <c r="H1055" s="52">
        <v>100</v>
      </c>
      <c r="I1055" s="50" t="s">
        <v>675</v>
      </c>
      <c r="J1055" s="50" t="s">
        <v>409</v>
      </c>
      <c r="K1055" s="50" t="s">
        <v>410</v>
      </c>
      <c r="L1055" s="50" t="s">
        <v>285</v>
      </c>
      <c r="M1055" s="52">
        <v>173433</v>
      </c>
      <c r="N1055" s="50" t="s">
        <v>286</v>
      </c>
      <c r="O1055" s="50" t="s">
        <v>2051</v>
      </c>
      <c r="P1055" s="55">
        <v>-646</v>
      </c>
      <c r="Q1055" s="52">
        <v>11</v>
      </c>
      <c r="R1055" s="50" t="s">
        <v>2056</v>
      </c>
      <c r="S1055" s="52">
        <v>2020</v>
      </c>
      <c r="T1055" s="50" t="s">
        <v>2057</v>
      </c>
      <c r="U1055" s="50" t="s">
        <v>263</v>
      </c>
      <c r="V1055" s="50" t="s">
        <v>288</v>
      </c>
      <c r="W1055" s="50" t="s">
        <v>289</v>
      </c>
      <c r="X1055" s="52">
        <v>1</v>
      </c>
      <c r="Y1055" s="52">
        <v>143940</v>
      </c>
      <c r="Z1055" s="50" t="s">
        <v>266</v>
      </c>
      <c r="AA1055" s="52">
        <v>1</v>
      </c>
      <c r="AB1055" s="52">
        <v>0</v>
      </c>
      <c r="AC1055" s="51">
        <v>44138</v>
      </c>
      <c r="AD1055" s="51">
        <v>44169</v>
      </c>
      <c r="AE1055" s="50" t="s">
        <v>670</v>
      </c>
    </row>
    <row r="1056" spans="1:31" ht="17.25" customHeight="1">
      <c r="A1056" s="57" t="str">
        <f t="shared" si="33"/>
        <v>EST. MATERIAIS DE EXPEDIENTE C/ RESTRICAO</v>
      </c>
      <c r="B1056" s="69" t="str">
        <f>VLOOKUP(A1056,'De Para'!$C$3:$D$195,2,0)</f>
        <v>FORNECEDORES</v>
      </c>
      <c r="C1056" s="83">
        <f t="shared" si="34"/>
        <v>11</v>
      </c>
      <c r="D1056" s="50" t="s">
        <v>258</v>
      </c>
      <c r="E1056" s="50" t="s">
        <v>410</v>
      </c>
      <c r="F1056" s="51">
        <v>44138</v>
      </c>
      <c r="G1056" s="50" t="s">
        <v>278</v>
      </c>
      <c r="H1056" s="52">
        <v>100</v>
      </c>
      <c r="I1056" s="86" t="s">
        <v>675</v>
      </c>
      <c r="J1056" s="50" t="s">
        <v>409</v>
      </c>
      <c r="K1056" s="50" t="s">
        <v>410</v>
      </c>
      <c r="L1056" s="50" t="s">
        <v>470</v>
      </c>
      <c r="M1056" s="52">
        <v>173434</v>
      </c>
      <c r="N1056" s="50" t="s">
        <v>471</v>
      </c>
      <c r="O1056" s="53" t="s">
        <v>584</v>
      </c>
      <c r="P1056" s="55">
        <v>-620.4</v>
      </c>
      <c r="Q1056" s="52">
        <v>11</v>
      </c>
      <c r="R1056" s="50" t="s">
        <v>2058</v>
      </c>
      <c r="S1056" s="52">
        <v>2020</v>
      </c>
      <c r="T1056" s="50" t="s">
        <v>2059</v>
      </c>
      <c r="U1056" s="50" t="s">
        <v>263</v>
      </c>
      <c r="V1056" s="50" t="s">
        <v>303</v>
      </c>
      <c r="W1056" s="50" t="s">
        <v>351</v>
      </c>
      <c r="X1056" s="52">
        <v>1</v>
      </c>
      <c r="Y1056" s="52">
        <v>144016</v>
      </c>
      <c r="Z1056" s="50" t="s">
        <v>266</v>
      </c>
      <c r="AA1056" s="52">
        <v>1</v>
      </c>
      <c r="AB1056" s="52">
        <v>0</v>
      </c>
      <c r="AC1056" s="51">
        <v>44138</v>
      </c>
      <c r="AD1056" s="51">
        <v>44169</v>
      </c>
      <c r="AE1056" s="50" t="s">
        <v>670</v>
      </c>
    </row>
    <row r="1057" spans="1:31" ht="17.25" customHeight="1">
      <c r="A1057" s="57" t="str">
        <f t="shared" si="33"/>
        <v>MATERIAIS HOSPITALARES C/ RESTRICAO</v>
      </c>
      <c r="B1057" s="69" t="str">
        <f>VLOOKUP(A1057,'De Para'!$C$3:$D$195,2,0)</f>
        <v>FORNECEDORES</v>
      </c>
      <c r="C1057" s="83">
        <f t="shared" si="34"/>
        <v>11</v>
      </c>
      <c r="D1057" s="50" t="s">
        <v>258</v>
      </c>
      <c r="E1057" s="50" t="s">
        <v>410</v>
      </c>
      <c r="F1057" s="51">
        <v>44138</v>
      </c>
      <c r="G1057" s="50" t="s">
        <v>278</v>
      </c>
      <c r="H1057" s="52">
        <v>100</v>
      </c>
      <c r="I1057" s="50" t="s">
        <v>675</v>
      </c>
      <c r="J1057" s="50" t="s">
        <v>409</v>
      </c>
      <c r="K1057" s="50" t="s">
        <v>410</v>
      </c>
      <c r="L1057" s="50" t="s">
        <v>359</v>
      </c>
      <c r="M1057" s="52">
        <v>173435</v>
      </c>
      <c r="N1057" s="50" t="s">
        <v>360</v>
      </c>
      <c r="O1057" s="50" t="s">
        <v>2060</v>
      </c>
      <c r="P1057" s="55">
        <v>-4250</v>
      </c>
      <c r="Q1057" s="52">
        <v>11</v>
      </c>
      <c r="R1057" s="50" t="s">
        <v>2061</v>
      </c>
      <c r="S1057" s="52">
        <v>2020</v>
      </c>
      <c r="T1057" s="50" t="s">
        <v>2062</v>
      </c>
      <c r="U1057" s="50" t="s">
        <v>263</v>
      </c>
      <c r="V1057" s="50" t="s">
        <v>303</v>
      </c>
      <c r="W1057" s="50" t="s">
        <v>344</v>
      </c>
      <c r="X1057" s="52">
        <v>1</v>
      </c>
      <c r="Y1057" s="52">
        <v>144172</v>
      </c>
      <c r="Z1057" s="50" t="s">
        <v>266</v>
      </c>
      <c r="AA1057" s="52">
        <v>1</v>
      </c>
      <c r="AB1057" s="52">
        <v>0</v>
      </c>
      <c r="AC1057" s="51">
        <v>44138</v>
      </c>
      <c r="AD1057" s="51">
        <v>44169</v>
      </c>
      <c r="AE1057" s="50" t="s">
        <v>670</v>
      </c>
    </row>
    <row r="1058" spans="1:31" ht="17.25" customHeight="1">
      <c r="A1058" s="57" t="str">
        <f t="shared" si="33"/>
        <v>TRANSPORTE E ESTACIONAMENTO - VIAGEM</v>
      </c>
      <c r="B1058" s="69" t="str">
        <f>VLOOKUP(A1058,'De Para'!$C$3:$D$195,2,0)</f>
        <v>FORNECEDORES</v>
      </c>
      <c r="C1058" s="83">
        <f t="shared" si="34"/>
        <v>11</v>
      </c>
      <c r="D1058" s="50" t="s">
        <v>258</v>
      </c>
      <c r="E1058" s="50" t="s">
        <v>410</v>
      </c>
      <c r="F1058" s="51">
        <v>44138</v>
      </c>
      <c r="G1058" s="50" t="s">
        <v>278</v>
      </c>
      <c r="H1058" s="52">
        <v>37.99</v>
      </c>
      <c r="I1058" s="50" t="s">
        <v>675</v>
      </c>
      <c r="J1058" s="50" t="s">
        <v>409</v>
      </c>
      <c r="K1058" s="50" t="s">
        <v>410</v>
      </c>
      <c r="L1058" s="50" t="s">
        <v>644</v>
      </c>
      <c r="M1058" s="52">
        <v>173436</v>
      </c>
      <c r="N1058" s="50" t="s">
        <v>645</v>
      </c>
      <c r="O1058" s="50" t="s">
        <v>1972</v>
      </c>
      <c r="P1058" s="55">
        <v>-66.87</v>
      </c>
      <c r="Q1058" s="52">
        <v>11</v>
      </c>
      <c r="R1058" s="50" t="s">
        <v>2063</v>
      </c>
      <c r="S1058" s="52">
        <v>2020</v>
      </c>
      <c r="T1058" s="50" t="s">
        <v>2064</v>
      </c>
      <c r="U1058" s="50" t="s">
        <v>263</v>
      </c>
      <c r="V1058" s="50" t="s">
        <v>355</v>
      </c>
      <c r="W1058" s="50" t="s">
        <v>646</v>
      </c>
      <c r="X1058" s="52">
        <v>1</v>
      </c>
      <c r="Y1058" s="52">
        <v>145699</v>
      </c>
      <c r="Z1058" s="50" t="s">
        <v>266</v>
      </c>
      <c r="AA1058" s="52">
        <v>1</v>
      </c>
      <c r="AB1058" s="52">
        <v>0</v>
      </c>
      <c r="AC1058" s="51">
        <v>44138</v>
      </c>
      <c r="AD1058" s="51">
        <v>44169</v>
      </c>
      <c r="AE1058" s="50" t="s">
        <v>670</v>
      </c>
    </row>
    <row r="1059" spans="1:31" ht="17.25" customHeight="1">
      <c r="A1059" s="57" t="str">
        <f t="shared" si="33"/>
        <v>ALIMENTAÇÃO - VIAGEM</v>
      </c>
      <c r="B1059" s="69" t="str">
        <f>VLOOKUP(A1059,'De Para'!$C$3:$D$195,2,0)</f>
        <v>FORNECEDORES</v>
      </c>
      <c r="C1059" s="83">
        <f t="shared" si="34"/>
        <v>11</v>
      </c>
      <c r="D1059" s="50" t="s">
        <v>258</v>
      </c>
      <c r="E1059" s="50" t="s">
        <v>410</v>
      </c>
      <c r="F1059" s="51">
        <v>44138</v>
      </c>
      <c r="G1059" s="50" t="s">
        <v>278</v>
      </c>
      <c r="H1059" s="52">
        <v>49.51</v>
      </c>
      <c r="I1059" s="50" t="s">
        <v>675</v>
      </c>
      <c r="J1059" s="50" t="s">
        <v>409</v>
      </c>
      <c r="K1059" s="50" t="s">
        <v>410</v>
      </c>
      <c r="L1059" s="50" t="s">
        <v>873</v>
      </c>
      <c r="M1059" s="52">
        <v>173436</v>
      </c>
      <c r="N1059" s="50" t="s">
        <v>874</v>
      </c>
      <c r="O1059" s="50" t="s">
        <v>1972</v>
      </c>
      <c r="P1059" s="55">
        <v>-87.15</v>
      </c>
      <c r="Q1059" s="52">
        <v>11</v>
      </c>
      <c r="R1059" s="50" t="s">
        <v>2063</v>
      </c>
      <c r="S1059" s="52">
        <v>2020</v>
      </c>
      <c r="T1059" s="50" t="s">
        <v>2064</v>
      </c>
      <c r="U1059" s="50" t="s">
        <v>263</v>
      </c>
      <c r="V1059" s="50" t="s">
        <v>355</v>
      </c>
      <c r="W1059" s="50" t="s">
        <v>646</v>
      </c>
      <c r="X1059" s="52">
        <v>1</v>
      </c>
      <c r="Y1059" s="52">
        <v>145699</v>
      </c>
      <c r="Z1059" s="50" t="s">
        <v>266</v>
      </c>
      <c r="AA1059" s="52">
        <v>1</v>
      </c>
      <c r="AB1059" s="52">
        <v>0</v>
      </c>
      <c r="AC1059" s="51">
        <v>44138</v>
      </c>
      <c r="AD1059" s="51">
        <v>44169</v>
      </c>
      <c r="AE1059" s="50" t="s">
        <v>670</v>
      </c>
    </row>
    <row r="1060" spans="1:31" ht="17.25" customHeight="1">
      <c r="A1060" s="57" t="str">
        <f t="shared" si="33"/>
        <v>COPAS, LANCHES E REFEIÇÕES</v>
      </c>
      <c r="B1060" s="69" t="str">
        <f>VLOOKUP(A1060,'De Para'!$C$3:$D$195,2,0)</f>
        <v>FORNECEDORES</v>
      </c>
      <c r="C1060" s="83">
        <f t="shared" si="34"/>
        <v>11</v>
      </c>
      <c r="D1060" s="50" t="s">
        <v>258</v>
      </c>
      <c r="E1060" s="50" t="s">
        <v>410</v>
      </c>
      <c r="F1060" s="51">
        <v>44138</v>
      </c>
      <c r="G1060" s="50" t="s">
        <v>278</v>
      </c>
      <c r="H1060" s="52">
        <v>12.5</v>
      </c>
      <c r="I1060" s="50" t="s">
        <v>675</v>
      </c>
      <c r="J1060" s="50" t="s">
        <v>409</v>
      </c>
      <c r="K1060" s="50" t="s">
        <v>410</v>
      </c>
      <c r="L1060" s="50" t="s">
        <v>531</v>
      </c>
      <c r="M1060" s="52">
        <v>173436</v>
      </c>
      <c r="N1060" s="50" t="s">
        <v>532</v>
      </c>
      <c r="O1060" s="50" t="s">
        <v>1972</v>
      </c>
      <c r="P1060" s="55">
        <v>-22</v>
      </c>
      <c r="Q1060" s="52">
        <v>11</v>
      </c>
      <c r="R1060" s="50" t="s">
        <v>2063</v>
      </c>
      <c r="S1060" s="52">
        <v>2020</v>
      </c>
      <c r="T1060" s="50" t="s">
        <v>2064</v>
      </c>
      <c r="U1060" s="50" t="s">
        <v>263</v>
      </c>
      <c r="V1060" s="50" t="s">
        <v>355</v>
      </c>
      <c r="W1060" s="50" t="s">
        <v>408</v>
      </c>
      <c r="X1060" s="52">
        <v>1</v>
      </c>
      <c r="Y1060" s="52">
        <v>145699</v>
      </c>
      <c r="Z1060" s="50" t="s">
        <v>266</v>
      </c>
      <c r="AA1060" s="52">
        <v>1</v>
      </c>
      <c r="AB1060" s="52">
        <v>0</v>
      </c>
      <c r="AC1060" s="51">
        <v>44138</v>
      </c>
      <c r="AD1060" s="51">
        <v>44169</v>
      </c>
      <c r="AE1060" s="50" t="s">
        <v>670</v>
      </c>
    </row>
    <row r="1061" spans="1:31" ht="17.25" customHeight="1">
      <c r="A1061" s="57" t="str">
        <f t="shared" si="33"/>
        <v>ALIMENTAÇÃO - VIAGEM</v>
      </c>
      <c r="B1061" s="69" t="str">
        <f>VLOOKUP(A1061,'De Para'!$C$3:$D$195,2,0)</f>
        <v>FORNECEDORES</v>
      </c>
      <c r="C1061" s="83">
        <f t="shared" si="34"/>
        <v>11</v>
      </c>
      <c r="D1061" s="50" t="s">
        <v>258</v>
      </c>
      <c r="E1061" s="50" t="s">
        <v>410</v>
      </c>
      <c r="F1061" s="51">
        <v>44138</v>
      </c>
      <c r="G1061" s="50" t="s">
        <v>278</v>
      </c>
      <c r="H1061" s="52">
        <v>71.150000000000006</v>
      </c>
      <c r="I1061" s="50" t="s">
        <v>675</v>
      </c>
      <c r="J1061" s="50" t="s">
        <v>409</v>
      </c>
      <c r="K1061" s="50" t="s">
        <v>410</v>
      </c>
      <c r="L1061" s="50" t="s">
        <v>873</v>
      </c>
      <c r="M1061" s="52">
        <v>173437</v>
      </c>
      <c r="N1061" s="50" t="s">
        <v>874</v>
      </c>
      <c r="O1061" s="50" t="s">
        <v>2065</v>
      </c>
      <c r="P1061" s="55">
        <v>-103.6</v>
      </c>
      <c r="Q1061" s="52">
        <v>11</v>
      </c>
      <c r="R1061" s="50" t="s">
        <v>2066</v>
      </c>
      <c r="S1061" s="52">
        <v>2020</v>
      </c>
      <c r="T1061" s="50" t="s">
        <v>2067</v>
      </c>
      <c r="U1061" s="50" t="s">
        <v>263</v>
      </c>
      <c r="V1061" s="50" t="s">
        <v>355</v>
      </c>
      <c r="W1061" s="50" t="s">
        <v>646</v>
      </c>
      <c r="X1061" s="52">
        <v>1</v>
      </c>
      <c r="Y1061" s="52">
        <v>145708</v>
      </c>
      <c r="Z1061" s="50" t="s">
        <v>266</v>
      </c>
      <c r="AA1061" s="52">
        <v>1</v>
      </c>
      <c r="AB1061" s="52">
        <v>0</v>
      </c>
      <c r="AC1061" s="51">
        <v>44138</v>
      </c>
      <c r="AD1061" s="51">
        <v>44169</v>
      </c>
      <c r="AE1061" s="50" t="s">
        <v>670</v>
      </c>
    </row>
    <row r="1062" spans="1:31" ht="17.25" customHeight="1">
      <c r="A1062" s="57" t="str">
        <f t="shared" si="33"/>
        <v>COPAS, LANCHES E REFEIÇÕES</v>
      </c>
      <c r="B1062" s="69" t="str">
        <f>VLOOKUP(A1062,'De Para'!$C$3:$D$195,2,0)</f>
        <v>FORNECEDORES</v>
      </c>
      <c r="C1062" s="83">
        <f t="shared" si="34"/>
        <v>11</v>
      </c>
      <c r="D1062" s="50" t="s">
        <v>258</v>
      </c>
      <c r="E1062" s="50" t="s">
        <v>410</v>
      </c>
      <c r="F1062" s="51">
        <v>44138</v>
      </c>
      <c r="G1062" s="50" t="s">
        <v>278</v>
      </c>
      <c r="H1062" s="52">
        <v>28.85</v>
      </c>
      <c r="I1062" s="50" t="s">
        <v>675</v>
      </c>
      <c r="J1062" s="50" t="s">
        <v>409</v>
      </c>
      <c r="K1062" s="50" t="s">
        <v>410</v>
      </c>
      <c r="L1062" s="50" t="s">
        <v>531</v>
      </c>
      <c r="M1062" s="52">
        <v>173437</v>
      </c>
      <c r="N1062" s="50" t="s">
        <v>532</v>
      </c>
      <c r="O1062" s="50" t="s">
        <v>2065</v>
      </c>
      <c r="P1062" s="55">
        <v>-42</v>
      </c>
      <c r="Q1062" s="52">
        <v>11</v>
      </c>
      <c r="R1062" s="50" t="s">
        <v>2066</v>
      </c>
      <c r="S1062" s="52">
        <v>2020</v>
      </c>
      <c r="T1062" s="50" t="s">
        <v>2067</v>
      </c>
      <c r="U1062" s="50" t="s">
        <v>263</v>
      </c>
      <c r="V1062" s="50" t="s">
        <v>355</v>
      </c>
      <c r="W1062" s="50" t="s">
        <v>408</v>
      </c>
      <c r="X1062" s="52">
        <v>1</v>
      </c>
      <c r="Y1062" s="52">
        <v>145708</v>
      </c>
      <c r="Z1062" s="50" t="s">
        <v>266</v>
      </c>
      <c r="AA1062" s="52">
        <v>1</v>
      </c>
      <c r="AB1062" s="52">
        <v>0</v>
      </c>
      <c r="AC1062" s="51">
        <v>44138</v>
      </c>
      <c r="AD1062" s="51">
        <v>44169</v>
      </c>
      <c r="AE1062" s="50" t="s">
        <v>670</v>
      </c>
    </row>
    <row r="1063" spans="1:31" ht="17.25" customHeight="1">
      <c r="A1063" s="57" t="str">
        <f t="shared" si="33"/>
        <v>TARIFAS BANCÁRIAS</v>
      </c>
      <c r="B1063" s="69" t="str">
        <f>VLOOKUP(A1063,'De Para'!$C$3:$D$195,2,0)</f>
        <v>PAGAMENTO DE IMPOSTOS E TAXAS</v>
      </c>
      <c r="C1063" s="83">
        <f t="shared" si="34"/>
        <v>11</v>
      </c>
      <c r="D1063" s="50" t="s">
        <v>258</v>
      </c>
      <c r="E1063" s="50" t="s">
        <v>410</v>
      </c>
      <c r="F1063" s="51">
        <v>44138</v>
      </c>
      <c r="G1063" s="50" t="s">
        <v>378</v>
      </c>
      <c r="H1063" s="52">
        <v>100</v>
      </c>
      <c r="I1063" s="50" t="s">
        <v>675</v>
      </c>
      <c r="J1063" s="50" t="s">
        <v>409</v>
      </c>
      <c r="K1063" s="50" t="s">
        <v>410</v>
      </c>
      <c r="L1063" s="50" t="s">
        <v>548</v>
      </c>
      <c r="M1063" s="52">
        <v>173452</v>
      </c>
      <c r="N1063" s="50" t="s">
        <v>549</v>
      </c>
      <c r="O1063" s="50"/>
      <c r="P1063" s="55">
        <v>-37.1</v>
      </c>
      <c r="Q1063" s="52">
        <v>11</v>
      </c>
      <c r="R1063" s="50" t="s">
        <v>262</v>
      </c>
      <c r="S1063" s="52">
        <v>2020</v>
      </c>
      <c r="T1063" s="50" t="s">
        <v>550</v>
      </c>
      <c r="U1063" s="50" t="s">
        <v>263</v>
      </c>
      <c r="V1063" s="50" t="s">
        <v>276</v>
      </c>
      <c r="W1063" s="50" t="s">
        <v>429</v>
      </c>
      <c r="X1063" s="52">
        <v>1</v>
      </c>
      <c r="Y1063" s="52"/>
      <c r="Z1063" s="50" t="s">
        <v>266</v>
      </c>
      <c r="AA1063" s="52">
        <v>1</v>
      </c>
      <c r="AB1063" s="52">
        <v>1</v>
      </c>
      <c r="AC1063" s="51">
        <v>44138</v>
      </c>
      <c r="AD1063" s="51">
        <v>44169</v>
      </c>
      <c r="AE1063" s="50" t="s">
        <v>670</v>
      </c>
    </row>
    <row r="1064" spans="1:31" ht="17.25" customHeight="1">
      <c r="A1064" s="57" t="str">
        <f t="shared" si="33"/>
        <v>RENDIMENTO SOBRE APLICAÇÃO FINANCEIRA</v>
      </c>
      <c r="B1064" s="69" t="str">
        <f>VLOOKUP(A1064,'De Para'!$C$3:$D$195,2,0)</f>
        <v>JUROS POR APLICAÇÕES</v>
      </c>
      <c r="C1064" s="83">
        <f t="shared" si="34"/>
        <v>11</v>
      </c>
      <c r="D1064" s="50" t="s">
        <v>258</v>
      </c>
      <c r="E1064" s="50" t="s">
        <v>410</v>
      </c>
      <c r="F1064" s="51">
        <v>44138</v>
      </c>
      <c r="G1064" s="50" t="s">
        <v>621</v>
      </c>
      <c r="H1064" s="52">
        <v>100</v>
      </c>
      <c r="I1064" s="50" t="s">
        <v>675</v>
      </c>
      <c r="J1064" s="50" t="s">
        <v>409</v>
      </c>
      <c r="K1064" s="50" t="s">
        <v>410</v>
      </c>
      <c r="L1064" s="50" t="s">
        <v>497</v>
      </c>
      <c r="M1064" s="52">
        <v>173464</v>
      </c>
      <c r="N1064" s="50" t="s">
        <v>498</v>
      </c>
      <c r="O1064" s="50"/>
      <c r="P1064" s="55">
        <v>4.34</v>
      </c>
      <c r="Q1064" s="52">
        <v>11</v>
      </c>
      <c r="R1064" s="50" t="s">
        <v>526</v>
      </c>
      <c r="S1064" s="52">
        <v>2020</v>
      </c>
      <c r="T1064" s="50" t="s">
        <v>1839</v>
      </c>
      <c r="U1064" s="50" t="s">
        <v>263</v>
      </c>
      <c r="V1064" s="50" t="s">
        <v>276</v>
      </c>
      <c r="W1064" s="50" t="s">
        <v>500</v>
      </c>
      <c r="X1064" s="52">
        <v>1</v>
      </c>
      <c r="Y1064" s="52"/>
      <c r="Z1064" s="50" t="s">
        <v>266</v>
      </c>
      <c r="AA1064" s="52">
        <v>1</v>
      </c>
      <c r="AB1064" s="52">
        <v>1</v>
      </c>
      <c r="AC1064" s="51">
        <v>44138</v>
      </c>
      <c r="AD1064" s="51">
        <v>44169</v>
      </c>
      <c r="AE1064" s="50" t="s">
        <v>670</v>
      </c>
    </row>
    <row r="1065" spans="1:31" ht="17.25" customHeight="1">
      <c r="A1065" s="57" t="str">
        <f t="shared" si="33"/>
        <v>APLICAÇÃO / RESGATE DE APLICAÇÃO</v>
      </c>
      <c r="B1065" s="69" t="str">
        <f>VLOOKUP(A1065,'De Para'!$C$3:$D$195,2,0)</f>
        <v>RECEBÍVEIS NAO CORRENTES</v>
      </c>
      <c r="C1065" s="83">
        <f t="shared" si="34"/>
        <v>11</v>
      </c>
      <c r="D1065" s="50" t="s">
        <v>258</v>
      </c>
      <c r="E1065" s="50" t="s">
        <v>410</v>
      </c>
      <c r="F1065" s="51">
        <v>44138</v>
      </c>
      <c r="G1065" s="50" t="s">
        <v>259</v>
      </c>
      <c r="H1065" s="52">
        <v>100</v>
      </c>
      <c r="I1065" s="50" t="s">
        <v>690</v>
      </c>
      <c r="J1065" s="50" t="s">
        <v>409</v>
      </c>
      <c r="K1065" s="50" t="s">
        <v>410</v>
      </c>
      <c r="L1065" s="50" t="s">
        <v>260</v>
      </c>
      <c r="M1065" s="52">
        <v>173465</v>
      </c>
      <c r="N1065" s="50" t="s">
        <v>261</v>
      </c>
      <c r="O1065" s="50"/>
      <c r="P1065" s="55">
        <v>-12218.55</v>
      </c>
      <c r="Q1065" s="52">
        <v>11</v>
      </c>
      <c r="R1065" s="50" t="s">
        <v>262</v>
      </c>
      <c r="S1065" s="52">
        <v>2020</v>
      </c>
      <c r="T1065" s="50" t="s">
        <v>1840</v>
      </c>
      <c r="U1065" s="50" t="s">
        <v>263</v>
      </c>
      <c r="V1065" s="50" t="s">
        <v>264</v>
      </c>
      <c r="W1065" s="50" t="s">
        <v>265</v>
      </c>
      <c r="X1065" s="52">
        <v>1</v>
      </c>
      <c r="Y1065" s="52"/>
      <c r="Z1065" s="50" t="s">
        <v>266</v>
      </c>
      <c r="AA1065" s="52">
        <v>1</v>
      </c>
      <c r="AB1065" s="52">
        <v>1</v>
      </c>
      <c r="AC1065" s="51">
        <v>44138</v>
      </c>
      <c r="AD1065" s="51">
        <v>44169</v>
      </c>
      <c r="AE1065" s="50" t="s">
        <v>671</v>
      </c>
    </row>
    <row r="1066" spans="1:31" ht="17.25" customHeight="1">
      <c r="A1066" s="57" t="str">
        <f t="shared" si="33"/>
        <v>APLICAÇÃO / RESGATE DE APLICAÇÃO</v>
      </c>
      <c r="B1066" s="69" t="str">
        <f>VLOOKUP(A1066,'De Para'!$C$3:$D$195,2,0)</f>
        <v>RECEBÍVEIS NAO CORRENTES</v>
      </c>
      <c r="C1066" s="83">
        <f t="shared" si="34"/>
        <v>11</v>
      </c>
      <c r="D1066" s="50" t="s">
        <v>258</v>
      </c>
      <c r="E1066" s="50" t="s">
        <v>410</v>
      </c>
      <c r="F1066" s="51">
        <v>44138</v>
      </c>
      <c r="G1066" s="50" t="s">
        <v>624</v>
      </c>
      <c r="H1066" s="52">
        <v>100</v>
      </c>
      <c r="I1066" s="50" t="s">
        <v>675</v>
      </c>
      <c r="J1066" s="50" t="s">
        <v>409</v>
      </c>
      <c r="K1066" s="50" t="s">
        <v>410</v>
      </c>
      <c r="L1066" s="50" t="s">
        <v>260</v>
      </c>
      <c r="M1066" s="52">
        <v>173466</v>
      </c>
      <c r="N1066" s="50" t="s">
        <v>261</v>
      </c>
      <c r="O1066" s="50"/>
      <c r="P1066" s="55">
        <v>12218.55</v>
      </c>
      <c r="Q1066" s="52">
        <v>11</v>
      </c>
      <c r="R1066" s="50" t="s">
        <v>262</v>
      </c>
      <c r="S1066" s="52">
        <v>2020</v>
      </c>
      <c r="T1066" s="50" t="s">
        <v>1840</v>
      </c>
      <c r="U1066" s="50" t="s">
        <v>263</v>
      </c>
      <c r="V1066" s="50" t="s">
        <v>264</v>
      </c>
      <c r="W1066" s="50" t="s">
        <v>265</v>
      </c>
      <c r="X1066" s="52">
        <v>1</v>
      </c>
      <c r="Y1066" s="52"/>
      <c r="Z1066" s="50" t="s">
        <v>266</v>
      </c>
      <c r="AA1066" s="52">
        <v>1</v>
      </c>
      <c r="AB1066" s="52">
        <v>0</v>
      </c>
      <c r="AC1066" s="51">
        <v>44138</v>
      </c>
      <c r="AD1066" s="51">
        <v>44169</v>
      </c>
      <c r="AE1066" s="50" t="s">
        <v>670</v>
      </c>
    </row>
    <row r="1067" spans="1:31" ht="17.25" customHeight="1">
      <c r="A1067" s="57" t="str">
        <f t="shared" si="33"/>
        <v>TAXAS E EMOLUMENTOS</v>
      </c>
      <c r="B1067" s="69" t="str">
        <f>VLOOKUP(A1067,'De Para'!$C$3:$D$195,2,0)</f>
        <v>OUTRAS DESPESAS</v>
      </c>
      <c r="C1067" s="83">
        <f t="shared" si="34"/>
        <v>11</v>
      </c>
      <c r="D1067" s="50" t="s">
        <v>258</v>
      </c>
      <c r="E1067" s="50" t="s">
        <v>410</v>
      </c>
      <c r="F1067" s="51">
        <v>44139</v>
      </c>
      <c r="G1067" s="50" t="s">
        <v>278</v>
      </c>
      <c r="H1067" s="52">
        <v>0.5</v>
      </c>
      <c r="I1067" s="50" t="s">
        <v>675</v>
      </c>
      <c r="J1067" s="50" t="s">
        <v>409</v>
      </c>
      <c r="K1067" s="50" t="s">
        <v>410</v>
      </c>
      <c r="L1067" s="50" t="s">
        <v>568</v>
      </c>
      <c r="M1067" s="52">
        <v>173860</v>
      </c>
      <c r="N1067" s="50" t="s">
        <v>569</v>
      </c>
      <c r="O1067" s="50" t="s">
        <v>579</v>
      </c>
      <c r="P1067" s="55">
        <v>-2.31</v>
      </c>
      <c r="Q1067" s="52">
        <v>11</v>
      </c>
      <c r="R1067" s="50" t="s">
        <v>2068</v>
      </c>
      <c r="S1067" s="52">
        <v>2020</v>
      </c>
      <c r="T1067" s="50" t="s">
        <v>2069</v>
      </c>
      <c r="U1067" s="50" t="s">
        <v>263</v>
      </c>
      <c r="V1067" s="50" t="s">
        <v>355</v>
      </c>
      <c r="W1067" s="50" t="s">
        <v>408</v>
      </c>
      <c r="X1067" s="52">
        <v>1</v>
      </c>
      <c r="Y1067" s="52">
        <v>145945</v>
      </c>
      <c r="Z1067" s="50" t="s">
        <v>266</v>
      </c>
      <c r="AA1067" s="52">
        <v>1</v>
      </c>
      <c r="AB1067" s="52">
        <v>0</v>
      </c>
      <c r="AC1067" s="51">
        <v>44139</v>
      </c>
      <c r="AD1067" s="51">
        <v>44169</v>
      </c>
      <c r="AE1067" s="50" t="s">
        <v>670</v>
      </c>
    </row>
    <row r="1068" spans="1:31" ht="17.25" customHeight="1">
      <c r="A1068" s="57" t="str">
        <f t="shared" si="33"/>
        <v>SAQUE FUNDO FIXO</v>
      </c>
      <c r="B1068" s="69" t="str">
        <f>VLOOKUP(A1068,'De Para'!$C$3:$D$195,2,0)</f>
        <v>OUTRAS DESPESAS</v>
      </c>
      <c r="C1068" s="83">
        <f t="shared" si="34"/>
        <v>11</v>
      </c>
      <c r="D1068" s="50" t="s">
        <v>258</v>
      </c>
      <c r="E1068" s="50" t="s">
        <v>410</v>
      </c>
      <c r="F1068" s="51">
        <v>44139</v>
      </c>
      <c r="G1068" s="50" t="s">
        <v>278</v>
      </c>
      <c r="H1068" s="52">
        <v>99.5</v>
      </c>
      <c r="I1068" s="50" t="s">
        <v>675</v>
      </c>
      <c r="J1068" s="50" t="s">
        <v>409</v>
      </c>
      <c r="K1068" s="50" t="s">
        <v>410</v>
      </c>
      <c r="L1068" s="50" t="s">
        <v>577</v>
      </c>
      <c r="M1068" s="52">
        <v>173860</v>
      </c>
      <c r="N1068" s="50" t="s">
        <v>578</v>
      </c>
      <c r="O1068" s="50" t="s">
        <v>579</v>
      </c>
      <c r="P1068" s="55">
        <v>-461.76</v>
      </c>
      <c r="Q1068" s="52">
        <v>11</v>
      </c>
      <c r="R1068" s="50" t="s">
        <v>2068</v>
      </c>
      <c r="S1068" s="52">
        <v>2020</v>
      </c>
      <c r="T1068" s="50" t="s">
        <v>2069</v>
      </c>
      <c r="U1068" s="50" t="s">
        <v>263</v>
      </c>
      <c r="V1068" s="50" t="s">
        <v>264</v>
      </c>
      <c r="W1068" s="50" t="s">
        <v>580</v>
      </c>
      <c r="X1068" s="52">
        <v>1</v>
      </c>
      <c r="Y1068" s="52">
        <v>145945</v>
      </c>
      <c r="Z1068" s="50" t="s">
        <v>266</v>
      </c>
      <c r="AA1068" s="52">
        <v>1</v>
      </c>
      <c r="AB1068" s="52">
        <v>0</v>
      </c>
      <c r="AC1068" s="51">
        <v>44139</v>
      </c>
      <c r="AD1068" s="51">
        <v>44169</v>
      </c>
      <c r="AE1068" s="50" t="s">
        <v>670</v>
      </c>
    </row>
    <row r="1069" spans="1:31" ht="17.25" customHeight="1">
      <c r="A1069" s="57" t="str">
        <f t="shared" si="33"/>
        <v>ISS - IMPOSTO S/ SERVIÇOS TOMADOS</v>
      </c>
      <c r="B1069" s="69" t="str">
        <f>VLOOKUP(A1069,'De Para'!$C$3:$D$195,2,0)</f>
        <v>IMPOSTOS</v>
      </c>
      <c r="C1069" s="83">
        <f t="shared" si="34"/>
        <v>11</v>
      </c>
      <c r="D1069" s="50" t="s">
        <v>258</v>
      </c>
      <c r="E1069" s="50" t="s">
        <v>410</v>
      </c>
      <c r="F1069" s="51">
        <v>44139</v>
      </c>
      <c r="G1069" s="50" t="s">
        <v>278</v>
      </c>
      <c r="H1069" s="52">
        <v>100</v>
      </c>
      <c r="I1069" s="50" t="s">
        <v>675</v>
      </c>
      <c r="J1069" s="50" t="s">
        <v>409</v>
      </c>
      <c r="K1069" s="50" t="s">
        <v>410</v>
      </c>
      <c r="L1069" s="50" t="s">
        <v>364</v>
      </c>
      <c r="M1069" s="52">
        <v>173861</v>
      </c>
      <c r="N1069" s="50" t="s">
        <v>365</v>
      </c>
      <c r="O1069" s="50" t="s">
        <v>59</v>
      </c>
      <c r="P1069" s="55">
        <v>-10111.370000000001</v>
      </c>
      <c r="Q1069" s="52">
        <v>11</v>
      </c>
      <c r="R1069" s="50" t="s">
        <v>2070</v>
      </c>
      <c r="S1069" s="52">
        <v>2020</v>
      </c>
      <c r="T1069" s="50" t="s">
        <v>2071</v>
      </c>
      <c r="U1069" s="50" t="s">
        <v>263</v>
      </c>
      <c r="V1069" s="50" t="s">
        <v>337</v>
      </c>
      <c r="W1069" s="50" t="s">
        <v>366</v>
      </c>
      <c r="X1069" s="52">
        <v>1</v>
      </c>
      <c r="Y1069" s="52">
        <v>145949</v>
      </c>
      <c r="Z1069" s="50" t="s">
        <v>266</v>
      </c>
      <c r="AA1069" s="52">
        <v>1</v>
      </c>
      <c r="AB1069" s="52">
        <v>0</v>
      </c>
      <c r="AC1069" s="51">
        <v>44139</v>
      </c>
      <c r="AD1069" s="51">
        <v>44169</v>
      </c>
      <c r="AE1069" s="50" t="s">
        <v>670</v>
      </c>
    </row>
    <row r="1070" spans="1:31" ht="17.25" customHeight="1">
      <c r="A1070" s="57" t="str">
        <f t="shared" si="33"/>
        <v>ISS - IMPOSTO S/ SERVIÇOS TOMADOS</v>
      </c>
      <c r="B1070" s="69" t="str">
        <f>VLOOKUP(A1070,'De Para'!$C$3:$D$195,2,0)</f>
        <v>IMPOSTOS</v>
      </c>
      <c r="C1070" s="83">
        <f t="shared" si="34"/>
        <v>11</v>
      </c>
      <c r="D1070" s="50" t="s">
        <v>258</v>
      </c>
      <c r="E1070" s="50" t="s">
        <v>410</v>
      </c>
      <c r="F1070" s="51">
        <v>44139</v>
      </c>
      <c r="G1070" s="50" t="s">
        <v>278</v>
      </c>
      <c r="H1070" s="52">
        <v>100</v>
      </c>
      <c r="I1070" s="50" t="s">
        <v>675</v>
      </c>
      <c r="J1070" s="50" t="s">
        <v>409</v>
      </c>
      <c r="K1070" s="50" t="s">
        <v>410</v>
      </c>
      <c r="L1070" s="50" t="s">
        <v>364</v>
      </c>
      <c r="M1070" s="52">
        <v>173862</v>
      </c>
      <c r="N1070" s="50" t="s">
        <v>365</v>
      </c>
      <c r="O1070" s="50" t="s">
        <v>59</v>
      </c>
      <c r="P1070" s="55">
        <v>-4799.26</v>
      </c>
      <c r="Q1070" s="52">
        <v>11</v>
      </c>
      <c r="R1070" s="50" t="s">
        <v>2072</v>
      </c>
      <c r="S1070" s="52">
        <v>2020</v>
      </c>
      <c r="T1070" s="50" t="s">
        <v>2073</v>
      </c>
      <c r="U1070" s="50" t="s">
        <v>263</v>
      </c>
      <c r="V1070" s="50" t="s">
        <v>337</v>
      </c>
      <c r="W1070" s="50" t="s">
        <v>366</v>
      </c>
      <c r="X1070" s="52">
        <v>1</v>
      </c>
      <c r="Y1070" s="52">
        <v>145950</v>
      </c>
      <c r="Z1070" s="50" t="s">
        <v>266</v>
      </c>
      <c r="AA1070" s="52">
        <v>1</v>
      </c>
      <c r="AB1070" s="52">
        <v>0</v>
      </c>
      <c r="AC1070" s="51">
        <v>44139</v>
      </c>
      <c r="AD1070" s="51">
        <v>44169</v>
      </c>
      <c r="AE1070" s="50" t="s">
        <v>670</v>
      </c>
    </row>
    <row r="1071" spans="1:31" ht="17.25" customHeight="1">
      <c r="A1071" s="57" t="str">
        <f t="shared" si="33"/>
        <v>ISS - IMPOSTO S/ SERVIÇOS TOMADOS</v>
      </c>
      <c r="B1071" s="69" t="str">
        <f>VLOOKUP(A1071,'De Para'!$C$3:$D$195,2,0)</f>
        <v>IMPOSTOS</v>
      </c>
      <c r="C1071" s="83">
        <f t="shared" si="34"/>
        <v>11</v>
      </c>
      <c r="D1071" s="50" t="s">
        <v>258</v>
      </c>
      <c r="E1071" s="50" t="s">
        <v>410</v>
      </c>
      <c r="F1071" s="51">
        <v>44139</v>
      </c>
      <c r="G1071" s="50" t="s">
        <v>278</v>
      </c>
      <c r="H1071" s="52">
        <v>100</v>
      </c>
      <c r="I1071" s="50" t="s">
        <v>675</v>
      </c>
      <c r="J1071" s="50" t="s">
        <v>409</v>
      </c>
      <c r="K1071" s="50" t="s">
        <v>410</v>
      </c>
      <c r="L1071" s="50" t="s">
        <v>364</v>
      </c>
      <c r="M1071" s="52">
        <v>173863</v>
      </c>
      <c r="N1071" s="50" t="s">
        <v>365</v>
      </c>
      <c r="O1071" s="50" t="s">
        <v>59</v>
      </c>
      <c r="P1071" s="55">
        <v>-34</v>
      </c>
      <c r="Q1071" s="52">
        <v>11</v>
      </c>
      <c r="R1071" s="50" t="s">
        <v>2074</v>
      </c>
      <c r="S1071" s="52">
        <v>2020</v>
      </c>
      <c r="T1071" s="50" t="s">
        <v>2075</v>
      </c>
      <c r="U1071" s="50" t="s">
        <v>263</v>
      </c>
      <c r="V1071" s="50" t="s">
        <v>337</v>
      </c>
      <c r="W1071" s="50" t="s">
        <v>366</v>
      </c>
      <c r="X1071" s="52">
        <v>1</v>
      </c>
      <c r="Y1071" s="52">
        <v>145951</v>
      </c>
      <c r="Z1071" s="50" t="s">
        <v>266</v>
      </c>
      <c r="AA1071" s="52">
        <v>1</v>
      </c>
      <c r="AB1071" s="52">
        <v>0</v>
      </c>
      <c r="AC1071" s="51">
        <v>44139</v>
      </c>
      <c r="AD1071" s="51">
        <v>44169</v>
      </c>
      <c r="AE1071" s="50" t="s">
        <v>670</v>
      </c>
    </row>
    <row r="1072" spans="1:31" ht="17.25" customHeight="1">
      <c r="A1072" s="57" t="str">
        <f t="shared" si="33"/>
        <v>ISS - IMPOSTO S/ SERVIÇOS TOMADOS</v>
      </c>
      <c r="B1072" s="69" t="str">
        <f>VLOOKUP(A1072,'De Para'!$C$3:$D$195,2,0)</f>
        <v>IMPOSTOS</v>
      </c>
      <c r="C1072" s="83">
        <f t="shared" si="34"/>
        <v>11</v>
      </c>
      <c r="D1072" s="50" t="s">
        <v>258</v>
      </c>
      <c r="E1072" s="50" t="s">
        <v>410</v>
      </c>
      <c r="F1072" s="51">
        <v>44139</v>
      </c>
      <c r="G1072" s="50" t="s">
        <v>278</v>
      </c>
      <c r="H1072" s="52">
        <v>100</v>
      </c>
      <c r="I1072" s="50" t="s">
        <v>675</v>
      </c>
      <c r="J1072" s="50" t="s">
        <v>409</v>
      </c>
      <c r="K1072" s="50" t="s">
        <v>410</v>
      </c>
      <c r="L1072" s="50" t="s">
        <v>364</v>
      </c>
      <c r="M1072" s="52">
        <v>173864</v>
      </c>
      <c r="N1072" s="50" t="s">
        <v>365</v>
      </c>
      <c r="O1072" s="50" t="s">
        <v>59</v>
      </c>
      <c r="P1072" s="55">
        <v>-34</v>
      </c>
      <c r="Q1072" s="52">
        <v>11</v>
      </c>
      <c r="R1072" s="50" t="s">
        <v>2076</v>
      </c>
      <c r="S1072" s="52">
        <v>2020</v>
      </c>
      <c r="T1072" s="50" t="s">
        <v>2077</v>
      </c>
      <c r="U1072" s="50" t="s">
        <v>263</v>
      </c>
      <c r="V1072" s="50" t="s">
        <v>337</v>
      </c>
      <c r="W1072" s="50" t="s">
        <v>366</v>
      </c>
      <c r="X1072" s="52">
        <v>1</v>
      </c>
      <c r="Y1072" s="52">
        <v>145952</v>
      </c>
      <c r="Z1072" s="50" t="s">
        <v>266</v>
      </c>
      <c r="AA1072" s="52">
        <v>1</v>
      </c>
      <c r="AB1072" s="52">
        <v>0</v>
      </c>
      <c r="AC1072" s="51">
        <v>44139</v>
      </c>
      <c r="AD1072" s="51">
        <v>44169</v>
      </c>
      <c r="AE1072" s="50" t="s">
        <v>670</v>
      </c>
    </row>
    <row r="1073" spans="1:31" ht="17.25" customHeight="1">
      <c r="A1073" s="57" t="str">
        <f t="shared" si="33"/>
        <v>ISS - IMPOSTO S/ SERVIÇOS TOMADOS</v>
      </c>
      <c r="B1073" s="69" t="str">
        <f>VLOOKUP(A1073,'De Para'!$C$3:$D$195,2,0)</f>
        <v>IMPOSTOS</v>
      </c>
      <c r="C1073" s="83">
        <f t="shared" si="34"/>
        <v>11</v>
      </c>
      <c r="D1073" s="50" t="s">
        <v>258</v>
      </c>
      <c r="E1073" s="50" t="s">
        <v>410</v>
      </c>
      <c r="F1073" s="51">
        <v>44139</v>
      </c>
      <c r="G1073" s="50" t="s">
        <v>278</v>
      </c>
      <c r="H1073" s="52">
        <v>100</v>
      </c>
      <c r="I1073" s="50" t="s">
        <v>675</v>
      </c>
      <c r="J1073" s="50" t="s">
        <v>409</v>
      </c>
      <c r="K1073" s="50" t="s">
        <v>410</v>
      </c>
      <c r="L1073" s="50" t="s">
        <v>364</v>
      </c>
      <c r="M1073" s="52">
        <v>173865</v>
      </c>
      <c r="N1073" s="50" t="s">
        <v>365</v>
      </c>
      <c r="O1073" s="50" t="s">
        <v>59</v>
      </c>
      <c r="P1073" s="55">
        <v>-48.33</v>
      </c>
      <c r="Q1073" s="52">
        <v>11</v>
      </c>
      <c r="R1073" s="50" t="s">
        <v>2078</v>
      </c>
      <c r="S1073" s="52">
        <v>2020</v>
      </c>
      <c r="T1073" s="50" t="s">
        <v>2079</v>
      </c>
      <c r="U1073" s="50" t="s">
        <v>263</v>
      </c>
      <c r="V1073" s="50" t="s">
        <v>337</v>
      </c>
      <c r="W1073" s="50" t="s">
        <v>366</v>
      </c>
      <c r="X1073" s="52">
        <v>1</v>
      </c>
      <c r="Y1073" s="52">
        <v>145953</v>
      </c>
      <c r="Z1073" s="50" t="s">
        <v>266</v>
      </c>
      <c r="AA1073" s="52">
        <v>1</v>
      </c>
      <c r="AB1073" s="52">
        <v>0</v>
      </c>
      <c r="AC1073" s="51">
        <v>44139</v>
      </c>
      <c r="AD1073" s="51">
        <v>44169</v>
      </c>
      <c r="AE1073" s="50" t="s">
        <v>670</v>
      </c>
    </row>
    <row r="1074" spans="1:31" ht="17.25" customHeight="1">
      <c r="A1074" s="57" t="str">
        <f t="shared" si="33"/>
        <v>ALIMENTAÇÃO - VIAGEM</v>
      </c>
      <c r="B1074" s="69" t="str">
        <f>VLOOKUP(A1074,'De Para'!$C$3:$D$195,2,0)</f>
        <v>FORNECEDORES</v>
      </c>
      <c r="C1074" s="83">
        <f t="shared" si="34"/>
        <v>11</v>
      </c>
      <c r="D1074" s="50" t="s">
        <v>258</v>
      </c>
      <c r="E1074" s="50" t="s">
        <v>410</v>
      </c>
      <c r="F1074" s="51">
        <v>44139</v>
      </c>
      <c r="G1074" s="50" t="s">
        <v>278</v>
      </c>
      <c r="H1074" s="52">
        <v>12.67</v>
      </c>
      <c r="I1074" s="84" t="s">
        <v>1203</v>
      </c>
      <c r="J1074" s="50" t="s">
        <v>409</v>
      </c>
      <c r="K1074" s="50" t="s">
        <v>410</v>
      </c>
      <c r="L1074" s="50" t="s">
        <v>873</v>
      </c>
      <c r="M1074" s="52">
        <v>173866</v>
      </c>
      <c r="N1074" s="50" t="s">
        <v>874</v>
      </c>
      <c r="O1074" s="50" t="s">
        <v>579</v>
      </c>
      <c r="P1074" s="55">
        <v>-58.49</v>
      </c>
      <c r="Q1074" s="52">
        <v>11</v>
      </c>
      <c r="R1074" s="50" t="s">
        <v>2080</v>
      </c>
      <c r="S1074" s="52">
        <v>2020</v>
      </c>
      <c r="T1074" s="50" t="s">
        <v>2081</v>
      </c>
      <c r="U1074" s="50" t="s">
        <v>263</v>
      </c>
      <c r="V1074" s="50" t="s">
        <v>355</v>
      </c>
      <c r="W1074" s="50" t="s">
        <v>646</v>
      </c>
      <c r="X1074" s="52">
        <v>1</v>
      </c>
      <c r="Y1074" s="52">
        <v>145614</v>
      </c>
      <c r="Z1074" s="50" t="s">
        <v>266</v>
      </c>
      <c r="AA1074" s="52">
        <v>0</v>
      </c>
      <c r="AB1074" s="52">
        <v>0</v>
      </c>
      <c r="AC1074" s="51">
        <v>44139</v>
      </c>
      <c r="AD1074" s="51"/>
      <c r="AE1074" s="50" t="s">
        <v>673</v>
      </c>
    </row>
    <row r="1075" spans="1:31" ht="17.25" customHeight="1">
      <c r="A1075" s="57" t="str">
        <f t="shared" si="33"/>
        <v>EVENTOS E COMEMORAÇÕES</v>
      </c>
      <c r="B1075" s="69" t="str">
        <f>VLOOKUP(A1075,'De Para'!$C$3:$D$195,2,0)</f>
        <v>FORNECEDORES</v>
      </c>
      <c r="C1075" s="83">
        <f t="shared" si="34"/>
        <v>11</v>
      </c>
      <c r="D1075" s="50" t="s">
        <v>258</v>
      </c>
      <c r="E1075" s="50" t="s">
        <v>410</v>
      </c>
      <c r="F1075" s="51">
        <v>44139</v>
      </c>
      <c r="G1075" s="50" t="s">
        <v>278</v>
      </c>
      <c r="H1075" s="52">
        <v>26.93</v>
      </c>
      <c r="I1075" s="84" t="s">
        <v>1203</v>
      </c>
      <c r="J1075" s="50" t="s">
        <v>409</v>
      </c>
      <c r="K1075" s="50" t="s">
        <v>410</v>
      </c>
      <c r="L1075" s="50" t="s">
        <v>1829</v>
      </c>
      <c r="M1075" s="52">
        <v>173866</v>
      </c>
      <c r="N1075" s="50" t="s">
        <v>1830</v>
      </c>
      <c r="O1075" s="50" t="s">
        <v>579</v>
      </c>
      <c r="P1075" s="55">
        <v>-124.37</v>
      </c>
      <c r="Q1075" s="52">
        <v>11</v>
      </c>
      <c r="R1075" s="50" t="s">
        <v>2080</v>
      </c>
      <c r="S1075" s="52">
        <v>2020</v>
      </c>
      <c r="T1075" s="50" t="s">
        <v>2081</v>
      </c>
      <c r="U1075" s="50" t="s">
        <v>263</v>
      </c>
      <c r="V1075" s="50" t="s">
        <v>355</v>
      </c>
      <c r="W1075" s="50" t="s">
        <v>481</v>
      </c>
      <c r="X1075" s="52">
        <v>1</v>
      </c>
      <c r="Y1075" s="52">
        <v>145614</v>
      </c>
      <c r="Z1075" s="50" t="s">
        <v>266</v>
      </c>
      <c r="AA1075" s="52">
        <v>0</v>
      </c>
      <c r="AB1075" s="52">
        <v>0</v>
      </c>
      <c r="AC1075" s="51">
        <v>44139</v>
      </c>
      <c r="AD1075" s="51"/>
      <c r="AE1075" s="50" t="s">
        <v>673</v>
      </c>
    </row>
    <row r="1076" spans="1:31" ht="17.25" customHeight="1">
      <c r="A1076" s="57" t="str">
        <f t="shared" si="33"/>
        <v>DESP.MATERIAIS DE EXPEDIENTE</v>
      </c>
      <c r="B1076" s="69" t="str">
        <f>VLOOKUP(A1076,'De Para'!$C$3:$D$195,2,0)</f>
        <v>FORNECEDORES</v>
      </c>
      <c r="C1076" s="83">
        <f t="shared" si="34"/>
        <v>11</v>
      </c>
      <c r="D1076" s="50" t="s">
        <v>258</v>
      </c>
      <c r="E1076" s="50" t="s">
        <v>410</v>
      </c>
      <c r="F1076" s="51">
        <v>44139</v>
      </c>
      <c r="G1076" s="50" t="s">
        <v>278</v>
      </c>
      <c r="H1076" s="52">
        <v>60.4</v>
      </c>
      <c r="I1076" s="84" t="s">
        <v>1203</v>
      </c>
      <c r="J1076" s="50" t="s">
        <v>409</v>
      </c>
      <c r="K1076" s="50" t="s">
        <v>410</v>
      </c>
      <c r="L1076" s="50" t="s">
        <v>879</v>
      </c>
      <c r="M1076" s="52">
        <v>173866</v>
      </c>
      <c r="N1076" s="50" t="s">
        <v>880</v>
      </c>
      <c r="O1076" s="50" t="s">
        <v>579</v>
      </c>
      <c r="P1076" s="55">
        <v>-278.89999999999998</v>
      </c>
      <c r="Q1076" s="52">
        <v>11</v>
      </c>
      <c r="R1076" s="50" t="s">
        <v>2080</v>
      </c>
      <c r="S1076" s="52">
        <v>2020</v>
      </c>
      <c r="T1076" s="50" t="s">
        <v>2081</v>
      </c>
      <c r="U1076" s="50" t="s">
        <v>263</v>
      </c>
      <c r="V1076" s="50" t="s">
        <v>355</v>
      </c>
      <c r="W1076" s="50" t="s">
        <v>408</v>
      </c>
      <c r="X1076" s="52">
        <v>1</v>
      </c>
      <c r="Y1076" s="52">
        <v>145614</v>
      </c>
      <c r="Z1076" s="50" t="s">
        <v>266</v>
      </c>
      <c r="AA1076" s="52">
        <v>0</v>
      </c>
      <c r="AB1076" s="52">
        <v>0</v>
      </c>
      <c r="AC1076" s="51">
        <v>44139</v>
      </c>
      <c r="AD1076" s="51"/>
      <c r="AE1076" s="50" t="s">
        <v>673</v>
      </c>
    </row>
    <row r="1077" spans="1:31" ht="17.25" customHeight="1">
      <c r="A1077" s="57" t="str">
        <f t="shared" si="33"/>
        <v>SERVIÇO DE MANUTENÇÃO DE SOFTWARE/HARDWARE</v>
      </c>
      <c r="B1077" s="69" t="str">
        <f>VLOOKUP(A1077,'De Para'!$C$3:$D$195,2,0)</f>
        <v>FORNECEDORES</v>
      </c>
      <c r="C1077" s="83">
        <f t="shared" si="34"/>
        <v>10</v>
      </c>
      <c r="D1077" s="50" t="s">
        <v>258</v>
      </c>
      <c r="E1077" s="50" t="s">
        <v>410</v>
      </c>
      <c r="F1077" s="51">
        <v>44120</v>
      </c>
      <c r="G1077" s="50" t="s">
        <v>278</v>
      </c>
      <c r="H1077" s="52">
        <v>100</v>
      </c>
      <c r="I1077" s="50" t="s">
        <v>675</v>
      </c>
      <c r="J1077" s="50" t="s">
        <v>409</v>
      </c>
      <c r="K1077" s="50" t="s">
        <v>410</v>
      </c>
      <c r="L1077" s="50" t="s">
        <v>285</v>
      </c>
      <c r="M1077" s="52">
        <v>173877</v>
      </c>
      <c r="N1077" s="50" t="s">
        <v>286</v>
      </c>
      <c r="O1077" s="50" t="s">
        <v>1621</v>
      </c>
      <c r="P1077" s="55">
        <v>-272671.03000000003</v>
      </c>
      <c r="Q1077" s="52">
        <v>10</v>
      </c>
      <c r="R1077" s="50" t="s">
        <v>400</v>
      </c>
      <c r="S1077" s="52">
        <v>2020</v>
      </c>
      <c r="T1077" s="50" t="s">
        <v>2082</v>
      </c>
      <c r="U1077" s="50" t="s">
        <v>263</v>
      </c>
      <c r="V1077" s="50" t="s">
        <v>288</v>
      </c>
      <c r="W1077" s="50" t="s">
        <v>289</v>
      </c>
      <c r="X1077" s="52">
        <v>1</v>
      </c>
      <c r="Y1077" s="52">
        <v>145921</v>
      </c>
      <c r="Z1077" s="50" t="s">
        <v>266</v>
      </c>
      <c r="AA1077" s="52">
        <v>1</v>
      </c>
      <c r="AB1077" s="52">
        <v>0</v>
      </c>
      <c r="AC1077" s="51">
        <v>44120</v>
      </c>
      <c r="AD1077" s="51">
        <v>44140</v>
      </c>
      <c r="AE1077" s="50" t="s">
        <v>670</v>
      </c>
    </row>
    <row r="1078" spans="1:31" ht="17.25" customHeight="1">
      <c r="A1078" s="57" t="str">
        <f t="shared" si="33"/>
        <v>SERVIÇO DE MANUTENÇÃO DE SOFTWARE/HARDWARE</v>
      </c>
      <c r="B1078" s="69" t="str">
        <f>VLOOKUP(A1078,'De Para'!$C$3:$D$195,2,0)</f>
        <v>FORNECEDORES</v>
      </c>
      <c r="C1078" s="83">
        <f t="shared" si="34"/>
        <v>10</v>
      </c>
      <c r="D1078" s="50" t="s">
        <v>258</v>
      </c>
      <c r="E1078" s="50" t="s">
        <v>410</v>
      </c>
      <c r="F1078" s="51">
        <v>44120</v>
      </c>
      <c r="G1078" s="50" t="s">
        <v>278</v>
      </c>
      <c r="H1078" s="52">
        <v>100</v>
      </c>
      <c r="I1078" s="50" t="s">
        <v>675</v>
      </c>
      <c r="J1078" s="50" t="s">
        <v>409</v>
      </c>
      <c r="K1078" s="50" t="s">
        <v>410</v>
      </c>
      <c r="L1078" s="50" t="s">
        <v>285</v>
      </c>
      <c r="M1078" s="52">
        <v>173878</v>
      </c>
      <c r="N1078" s="50" t="s">
        <v>286</v>
      </c>
      <c r="O1078" s="50" t="s">
        <v>1621</v>
      </c>
      <c r="P1078" s="55">
        <v>-21359.4</v>
      </c>
      <c r="Q1078" s="52">
        <v>10</v>
      </c>
      <c r="R1078" s="50" t="s">
        <v>2083</v>
      </c>
      <c r="S1078" s="52">
        <v>2020</v>
      </c>
      <c r="T1078" s="50" t="s">
        <v>2084</v>
      </c>
      <c r="U1078" s="50" t="s">
        <v>263</v>
      </c>
      <c r="V1078" s="50" t="s">
        <v>288</v>
      </c>
      <c r="W1078" s="50" t="s">
        <v>289</v>
      </c>
      <c r="X1078" s="52">
        <v>1</v>
      </c>
      <c r="Y1078" s="52">
        <v>145927</v>
      </c>
      <c r="Z1078" s="50" t="s">
        <v>266</v>
      </c>
      <c r="AA1078" s="52">
        <v>1</v>
      </c>
      <c r="AB1078" s="52">
        <v>0</v>
      </c>
      <c r="AC1078" s="51">
        <v>44120</v>
      </c>
      <c r="AD1078" s="51">
        <v>44140</v>
      </c>
      <c r="AE1078" s="50" t="s">
        <v>670</v>
      </c>
    </row>
    <row r="1079" spans="1:31" ht="17.25" customHeight="1">
      <c r="A1079" s="57" t="str">
        <f t="shared" si="33"/>
        <v>ADIANTAMENTO FORNECEDORES (Não usar)</v>
      </c>
      <c r="B1079" s="69" t="str">
        <f>VLOOKUP(A1079,'De Para'!$C$3:$D$195,2,0)</f>
        <v>FORNECEDORES</v>
      </c>
      <c r="C1079" s="83">
        <f t="shared" si="34"/>
        <v>10</v>
      </c>
      <c r="D1079" s="50" t="s">
        <v>258</v>
      </c>
      <c r="E1079" s="50" t="s">
        <v>410</v>
      </c>
      <c r="F1079" s="51">
        <v>44120</v>
      </c>
      <c r="G1079" s="50" t="s">
        <v>278</v>
      </c>
      <c r="H1079" s="52">
        <v>100</v>
      </c>
      <c r="I1079" s="50" t="s">
        <v>675</v>
      </c>
      <c r="J1079" s="50" t="s">
        <v>409</v>
      </c>
      <c r="K1079" s="50" t="s">
        <v>410</v>
      </c>
      <c r="L1079" s="50" t="s">
        <v>406</v>
      </c>
      <c r="M1079" s="52">
        <v>173887</v>
      </c>
      <c r="N1079" s="50" t="s">
        <v>407</v>
      </c>
      <c r="O1079" s="50" t="s">
        <v>1621</v>
      </c>
      <c r="P1079" s="55">
        <v>-2060.48</v>
      </c>
      <c r="Q1079" s="52">
        <v>10</v>
      </c>
      <c r="R1079" s="50" t="s">
        <v>2085</v>
      </c>
      <c r="S1079" s="52">
        <v>2020</v>
      </c>
      <c r="T1079" s="50" t="s">
        <v>2086</v>
      </c>
      <c r="U1079" s="50" t="s">
        <v>263</v>
      </c>
      <c r="V1079" s="50" t="s">
        <v>355</v>
      </c>
      <c r="W1079" s="50" t="s">
        <v>408</v>
      </c>
      <c r="X1079" s="52">
        <v>1</v>
      </c>
      <c r="Y1079" s="52">
        <v>146244</v>
      </c>
      <c r="Z1079" s="50" t="s">
        <v>266</v>
      </c>
      <c r="AA1079" s="52">
        <v>1</v>
      </c>
      <c r="AB1079" s="52">
        <v>0</v>
      </c>
      <c r="AC1079" s="51">
        <v>44120</v>
      </c>
      <c r="AD1079" s="51">
        <v>44140</v>
      </c>
      <c r="AE1079" s="50" t="s">
        <v>670</v>
      </c>
    </row>
    <row r="1080" spans="1:31" ht="17.25" customHeight="1">
      <c r="A1080" s="57" t="str">
        <f t="shared" si="33"/>
        <v>ADIANTAMENTO FORNECEDORES (Não usar)</v>
      </c>
      <c r="B1080" s="69" t="str">
        <f>VLOOKUP(A1080,'De Para'!$C$3:$D$195,2,0)</f>
        <v>FORNECEDORES</v>
      </c>
      <c r="C1080" s="83">
        <f t="shared" si="34"/>
        <v>10</v>
      </c>
      <c r="D1080" s="50" t="s">
        <v>258</v>
      </c>
      <c r="E1080" s="50" t="s">
        <v>410</v>
      </c>
      <c r="F1080" s="51">
        <v>44120</v>
      </c>
      <c r="G1080" s="50" t="s">
        <v>278</v>
      </c>
      <c r="H1080" s="52">
        <v>100</v>
      </c>
      <c r="I1080" s="50" t="s">
        <v>675</v>
      </c>
      <c r="J1080" s="50" t="s">
        <v>409</v>
      </c>
      <c r="K1080" s="50" t="s">
        <v>410</v>
      </c>
      <c r="L1080" s="50" t="s">
        <v>406</v>
      </c>
      <c r="M1080" s="52">
        <v>173888</v>
      </c>
      <c r="N1080" s="50" t="s">
        <v>407</v>
      </c>
      <c r="O1080" s="50" t="s">
        <v>1621</v>
      </c>
      <c r="P1080" s="55">
        <v>-660.6</v>
      </c>
      <c r="Q1080" s="52">
        <v>10</v>
      </c>
      <c r="R1080" s="50" t="s">
        <v>2087</v>
      </c>
      <c r="S1080" s="52">
        <v>2020</v>
      </c>
      <c r="T1080" s="50" t="s">
        <v>2088</v>
      </c>
      <c r="U1080" s="50" t="s">
        <v>263</v>
      </c>
      <c r="V1080" s="50" t="s">
        <v>355</v>
      </c>
      <c r="W1080" s="50" t="s">
        <v>408</v>
      </c>
      <c r="X1080" s="52">
        <v>1</v>
      </c>
      <c r="Y1080" s="52">
        <v>146246</v>
      </c>
      <c r="Z1080" s="50" t="s">
        <v>266</v>
      </c>
      <c r="AA1080" s="52">
        <v>1</v>
      </c>
      <c r="AB1080" s="52">
        <v>0</v>
      </c>
      <c r="AC1080" s="51">
        <v>44120</v>
      </c>
      <c r="AD1080" s="51">
        <v>44140</v>
      </c>
      <c r="AE1080" s="50" t="s">
        <v>670</v>
      </c>
    </row>
    <row r="1081" spans="1:31" ht="17.25" customHeight="1">
      <c r="A1081" s="57" t="str">
        <f t="shared" si="33"/>
        <v>ADIANTAMENTO FORNECEDORES (Não usar)</v>
      </c>
      <c r="B1081" s="69" t="str">
        <f>VLOOKUP(A1081,'De Para'!$C$3:$D$195,2,0)</f>
        <v>FORNECEDORES</v>
      </c>
      <c r="C1081" s="83">
        <f t="shared" si="34"/>
        <v>11</v>
      </c>
      <c r="D1081" s="50" t="s">
        <v>258</v>
      </c>
      <c r="E1081" s="50" t="s">
        <v>410</v>
      </c>
      <c r="F1081" s="51">
        <v>44139</v>
      </c>
      <c r="G1081" s="50" t="s">
        <v>626</v>
      </c>
      <c r="H1081" s="52">
        <v>100</v>
      </c>
      <c r="I1081" s="50" t="s">
        <v>675</v>
      </c>
      <c r="J1081" s="50" t="s">
        <v>409</v>
      </c>
      <c r="K1081" s="50" t="s">
        <v>410</v>
      </c>
      <c r="L1081" s="50" t="s">
        <v>406</v>
      </c>
      <c r="M1081" s="52">
        <v>173891</v>
      </c>
      <c r="N1081" s="50" t="s">
        <v>407</v>
      </c>
      <c r="O1081" s="50" t="s">
        <v>1621</v>
      </c>
      <c r="P1081" s="55">
        <v>2060.48</v>
      </c>
      <c r="Q1081" s="52">
        <v>11</v>
      </c>
      <c r="R1081" s="50" t="s">
        <v>2085</v>
      </c>
      <c r="S1081" s="52">
        <v>2020</v>
      </c>
      <c r="T1081" s="50" t="s">
        <v>2086</v>
      </c>
      <c r="U1081" s="50" t="s">
        <v>263</v>
      </c>
      <c r="V1081" s="50" t="s">
        <v>355</v>
      </c>
      <c r="W1081" s="50" t="s">
        <v>408</v>
      </c>
      <c r="X1081" s="52">
        <v>1</v>
      </c>
      <c r="Y1081" s="52">
        <v>146249</v>
      </c>
      <c r="Z1081" s="50" t="s">
        <v>266</v>
      </c>
      <c r="AA1081" s="52">
        <v>1</v>
      </c>
      <c r="AB1081" s="52">
        <v>0</v>
      </c>
      <c r="AC1081" s="51">
        <v>44139</v>
      </c>
      <c r="AD1081" s="51">
        <v>44169</v>
      </c>
      <c r="AE1081" s="50" t="s">
        <v>670</v>
      </c>
    </row>
    <row r="1082" spans="1:31" ht="17.25" customHeight="1">
      <c r="A1082" s="57" t="str">
        <f t="shared" si="33"/>
        <v>ADIANTAMENTO FORNECEDORES (Não usar)</v>
      </c>
      <c r="B1082" s="69" t="str">
        <f>VLOOKUP(A1082,'De Para'!$C$3:$D$195,2,0)</f>
        <v>FORNECEDORES</v>
      </c>
      <c r="C1082" s="83">
        <f t="shared" si="34"/>
        <v>11</v>
      </c>
      <c r="D1082" s="50" t="s">
        <v>258</v>
      </c>
      <c r="E1082" s="50" t="s">
        <v>410</v>
      </c>
      <c r="F1082" s="51">
        <v>44139</v>
      </c>
      <c r="G1082" s="50" t="s">
        <v>626</v>
      </c>
      <c r="H1082" s="52">
        <v>100</v>
      </c>
      <c r="I1082" s="50" t="s">
        <v>675</v>
      </c>
      <c r="J1082" s="50" t="s">
        <v>409</v>
      </c>
      <c r="K1082" s="50" t="s">
        <v>410</v>
      </c>
      <c r="L1082" s="50" t="s">
        <v>406</v>
      </c>
      <c r="M1082" s="52">
        <v>173892</v>
      </c>
      <c r="N1082" s="50" t="s">
        <v>407</v>
      </c>
      <c r="O1082" s="50" t="s">
        <v>1621</v>
      </c>
      <c r="P1082" s="55">
        <v>660.6</v>
      </c>
      <c r="Q1082" s="52">
        <v>11</v>
      </c>
      <c r="R1082" s="50" t="s">
        <v>2087</v>
      </c>
      <c r="S1082" s="52">
        <v>2020</v>
      </c>
      <c r="T1082" s="50" t="s">
        <v>2088</v>
      </c>
      <c r="U1082" s="50" t="s">
        <v>263</v>
      </c>
      <c r="V1082" s="50" t="s">
        <v>355</v>
      </c>
      <c r="W1082" s="50" t="s">
        <v>408</v>
      </c>
      <c r="X1082" s="52">
        <v>1</v>
      </c>
      <c r="Y1082" s="52">
        <v>146250</v>
      </c>
      <c r="Z1082" s="50" t="s">
        <v>266</v>
      </c>
      <c r="AA1082" s="52">
        <v>1</v>
      </c>
      <c r="AB1082" s="52">
        <v>0</v>
      </c>
      <c r="AC1082" s="51">
        <v>44139</v>
      </c>
      <c r="AD1082" s="51">
        <v>44169</v>
      </c>
      <c r="AE1082" s="50" t="s">
        <v>670</v>
      </c>
    </row>
    <row r="1083" spans="1:31" ht="17.25" customHeight="1">
      <c r="A1083" s="57" t="str">
        <f t="shared" si="33"/>
        <v>TARIFAS BANCÁRIAS</v>
      </c>
      <c r="B1083" s="69" t="str">
        <f>VLOOKUP(A1083,'De Para'!$C$3:$D$195,2,0)</f>
        <v>PAGAMENTO DE IMPOSTOS E TAXAS</v>
      </c>
      <c r="C1083" s="83">
        <f t="shared" si="34"/>
        <v>11</v>
      </c>
      <c r="D1083" s="50" t="s">
        <v>258</v>
      </c>
      <c r="E1083" s="50" t="s">
        <v>410</v>
      </c>
      <c r="F1083" s="51">
        <v>44139</v>
      </c>
      <c r="G1083" s="50" t="s">
        <v>378</v>
      </c>
      <c r="H1083" s="52">
        <v>100</v>
      </c>
      <c r="I1083" s="50" t="s">
        <v>675</v>
      </c>
      <c r="J1083" s="50" t="s">
        <v>409</v>
      </c>
      <c r="K1083" s="50" t="s">
        <v>410</v>
      </c>
      <c r="L1083" s="50" t="s">
        <v>548</v>
      </c>
      <c r="M1083" s="52">
        <v>173959</v>
      </c>
      <c r="N1083" s="50" t="s">
        <v>549</v>
      </c>
      <c r="O1083" s="50"/>
      <c r="P1083" s="55">
        <v>-255</v>
      </c>
      <c r="Q1083" s="52">
        <v>11</v>
      </c>
      <c r="R1083" s="50" t="s">
        <v>262</v>
      </c>
      <c r="S1083" s="52">
        <v>2020</v>
      </c>
      <c r="T1083" s="50" t="s">
        <v>550</v>
      </c>
      <c r="U1083" s="50" t="s">
        <v>263</v>
      </c>
      <c r="V1083" s="50" t="s">
        <v>276</v>
      </c>
      <c r="W1083" s="50" t="s">
        <v>429</v>
      </c>
      <c r="X1083" s="52">
        <v>1</v>
      </c>
      <c r="Y1083" s="52"/>
      <c r="Z1083" s="50" t="s">
        <v>266</v>
      </c>
      <c r="AA1083" s="52">
        <v>1</v>
      </c>
      <c r="AB1083" s="52">
        <v>1</v>
      </c>
      <c r="AC1083" s="51">
        <v>44139</v>
      </c>
      <c r="AD1083" s="51">
        <v>44169</v>
      </c>
      <c r="AE1083" s="50" t="s">
        <v>670</v>
      </c>
    </row>
    <row r="1084" spans="1:31" ht="17.25" customHeight="1">
      <c r="A1084" s="57" t="str">
        <f t="shared" si="33"/>
        <v>RENDIMENTO SOBRE APLICAÇÃO FINANCEIRA</v>
      </c>
      <c r="B1084" s="69" t="str">
        <f>VLOOKUP(A1084,'De Para'!$C$3:$D$195,2,0)</f>
        <v>JUROS POR APLICAÇÕES</v>
      </c>
      <c r="C1084" s="83">
        <f t="shared" si="34"/>
        <v>11</v>
      </c>
      <c r="D1084" s="50" t="s">
        <v>258</v>
      </c>
      <c r="E1084" s="50" t="s">
        <v>410</v>
      </c>
      <c r="F1084" s="51">
        <v>44139</v>
      </c>
      <c r="G1084" s="50" t="s">
        <v>621</v>
      </c>
      <c r="H1084" s="52">
        <v>100</v>
      </c>
      <c r="I1084" s="50" t="s">
        <v>675</v>
      </c>
      <c r="J1084" s="50" t="s">
        <v>409</v>
      </c>
      <c r="K1084" s="50" t="s">
        <v>410</v>
      </c>
      <c r="L1084" s="50" t="s">
        <v>497</v>
      </c>
      <c r="M1084" s="52">
        <v>173960</v>
      </c>
      <c r="N1084" s="50" t="s">
        <v>498</v>
      </c>
      <c r="O1084" s="50"/>
      <c r="P1084" s="55">
        <v>4.74</v>
      </c>
      <c r="Q1084" s="52">
        <v>11</v>
      </c>
      <c r="R1084" s="50" t="s">
        <v>526</v>
      </c>
      <c r="S1084" s="52">
        <v>2020</v>
      </c>
      <c r="T1084" s="50" t="s">
        <v>1839</v>
      </c>
      <c r="U1084" s="50" t="s">
        <v>263</v>
      </c>
      <c r="V1084" s="50" t="s">
        <v>276</v>
      </c>
      <c r="W1084" s="50" t="s">
        <v>500</v>
      </c>
      <c r="X1084" s="52">
        <v>1</v>
      </c>
      <c r="Y1084" s="52"/>
      <c r="Z1084" s="50" t="s">
        <v>266</v>
      </c>
      <c r="AA1084" s="52">
        <v>1</v>
      </c>
      <c r="AB1084" s="52">
        <v>1</v>
      </c>
      <c r="AC1084" s="51">
        <v>44139</v>
      </c>
      <c r="AD1084" s="51">
        <v>44169</v>
      </c>
      <c r="AE1084" s="50" t="s">
        <v>670</v>
      </c>
    </row>
    <row r="1085" spans="1:31" ht="17.25" customHeight="1">
      <c r="A1085" s="57" t="str">
        <f t="shared" si="33"/>
        <v>APLICAÇÃO / RESGATE DE APLICAÇÃO</v>
      </c>
      <c r="B1085" s="69" t="str">
        <f>VLOOKUP(A1085,'De Para'!$C$3:$D$195,2,0)</f>
        <v>RECEBÍVEIS NAO CORRENTES</v>
      </c>
      <c r="C1085" s="83">
        <f t="shared" si="34"/>
        <v>11</v>
      </c>
      <c r="D1085" s="50" t="s">
        <v>258</v>
      </c>
      <c r="E1085" s="50" t="s">
        <v>410</v>
      </c>
      <c r="F1085" s="51">
        <v>44139</v>
      </c>
      <c r="G1085" s="50" t="s">
        <v>259</v>
      </c>
      <c r="H1085" s="52">
        <v>100</v>
      </c>
      <c r="I1085" s="50" t="s">
        <v>690</v>
      </c>
      <c r="J1085" s="50" t="s">
        <v>409</v>
      </c>
      <c r="K1085" s="50" t="s">
        <v>410</v>
      </c>
      <c r="L1085" s="50" t="s">
        <v>260</v>
      </c>
      <c r="M1085" s="52">
        <v>174036</v>
      </c>
      <c r="N1085" s="50" t="s">
        <v>261</v>
      </c>
      <c r="O1085" s="50"/>
      <c r="P1085" s="55">
        <v>-13020.21</v>
      </c>
      <c r="Q1085" s="52">
        <v>11</v>
      </c>
      <c r="R1085" s="50" t="s">
        <v>262</v>
      </c>
      <c r="S1085" s="52">
        <v>2020</v>
      </c>
      <c r="T1085" s="50" t="s">
        <v>1840</v>
      </c>
      <c r="U1085" s="50" t="s">
        <v>263</v>
      </c>
      <c r="V1085" s="50" t="s">
        <v>264</v>
      </c>
      <c r="W1085" s="50" t="s">
        <v>265</v>
      </c>
      <c r="X1085" s="52">
        <v>1</v>
      </c>
      <c r="Y1085" s="52"/>
      <c r="Z1085" s="50" t="s">
        <v>266</v>
      </c>
      <c r="AA1085" s="52">
        <v>1</v>
      </c>
      <c r="AB1085" s="52">
        <v>1</v>
      </c>
      <c r="AC1085" s="51">
        <v>44139</v>
      </c>
      <c r="AD1085" s="51">
        <v>44169</v>
      </c>
      <c r="AE1085" s="50" t="s">
        <v>671</v>
      </c>
    </row>
    <row r="1086" spans="1:31" ht="17.25" customHeight="1">
      <c r="A1086" s="57" t="str">
        <f t="shared" si="33"/>
        <v>APLICAÇÃO / RESGATE DE APLICAÇÃO</v>
      </c>
      <c r="B1086" s="69" t="str">
        <f>VLOOKUP(A1086,'De Para'!$C$3:$D$195,2,0)</f>
        <v>RECEBÍVEIS NAO CORRENTES</v>
      </c>
      <c r="C1086" s="83">
        <f t="shared" si="34"/>
        <v>11</v>
      </c>
      <c r="D1086" s="50" t="s">
        <v>258</v>
      </c>
      <c r="E1086" s="50" t="s">
        <v>410</v>
      </c>
      <c r="F1086" s="51">
        <v>44139</v>
      </c>
      <c r="G1086" s="50" t="s">
        <v>624</v>
      </c>
      <c r="H1086" s="52">
        <v>100</v>
      </c>
      <c r="I1086" s="50" t="s">
        <v>675</v>
      </c>
      <c r="J1086" s="50" t="s">
        <v>409</v>
      </c>
      <c r="K1086" s="50" t="s">
        <v>410</v>
      </c>
      <c r="L1086" s="50" t="s">
        <v>260</v>
      </c>
      <c r="M1086" s="52">
        <v>174037</v>
      </c>
      <c r="N1086" s="50" t="s">
        <v>261</v>
      </c>
      <c r="O1086" s="50"/>
      <c r="P1086" s="55">
        <v>13020.21</v>
      </c>
      <c r="Q1086" s="52">
        <v>11</v>
      </c>
      <c r="R1086" s="50" t="s">
        <v>262</v>
      </c>
      <c r="S1086" s="52">
        <v>2020</v>
      </c>
      <c r="T1086" s="50" t="s">
        <v>1840</v>
      </c>
      <c r="U1086" s="50" t="s">
        <v>263</v>
      </c>
      <c r="V1086" s="50" t="s">
        <v>264</v>
      </c>
      <c r="W1086" s="50" t="s">
        <v>265</v>
      </c>
      <c r="X1086" s="52">
        <v>1</v>
      </c>
      <c r="Y1086" s="52"/>
      <c r="Z1086" s="50" t="s">
        <v>266</v>
      </c>
      <c r="AA1086" s="52">
        <v>1</v>
      </c>
      <c r="AB1086" s="52">
        <v>0</v>
      </c>
      <c r="AC1086" s="51">
        <v>44139</v>
      </c>
      <c r="AD1086" s="51">
        <v>44169</v>
      </c>
      <c r="AE1086" s="50" t="s">
        <v>670</v>
      </c>
    </row>
    <row r="1087" spans="1:31" ht="17.25" customHeight="1">
      <c r="A1087" s="57" t="str">
        <f t="shared" si="33"/>
        <v>MATERIAIS HOSPITALARES C/ RESTRICAO</v>
      </c>
      <c r="B1087" s="69" t="str">
        <f>VLOOKUP(A1087,'De Para'!$C$3:$D$195,2,0)</f>
        <v>FORNECEDORES</v>
      </c>
      <c r="C1087" s="83">
        <f t="shared" si="34"/>
        <v>11</v>
      </c>
      <c r="D1087" s="50" t="s">
        <v>258</v>
      </c>
      <c r="E1087" s="50" t="s">
        <v>410</v>
      </c>
      <c r="F1087" s="51">
        <v>44140</v>
      </c>
      <c r="G1087" s="50" t="s">
        <v>278</v>
      </c>
      <c r="H1087" s="52">
        <v>100</v>
      </c>
      <c r="I1087" s="50" t="s">
        <v>675</v>
      </c>
      <c r="J1087" s="50" t="s">
        <v>409</v>
      </c>
      <c r="K1087" s="50" t="s">
        <v>410</v>
      </c>
      <c r="L1087" s="50" t="s">
        <v>359</v>
      </c>
      <c r="M1087" s="52">
        <v>174100</v>
      </c>
      <c r="N1087" s="50" t="s">
        <v>360</v>
      </c>
      <c r="O1087" s="50" t="s">
        <v>991</v>
      </c>
      <c r="P1087" s="55">
        <v>-3200</v>
      </c>
      <c r="Q1087" s="52">
        <v>11</v>
      </c>
      <c r="R1087" s="50" t="s">
        <v>2089</v>
      </c>
      <c r="S1087" s="52">
        <v>2020</v>
      </c>
      <c r="T1087" s="50" t="s">
        <v>2090</v>
      </c>
      <c r="U1087" s="50" t="s">
        <v>263</v>
      </c>
      <c r="V1087" s="50" t="s">
        <v>303</v>
      </c>
      <c r="W1087" s="50" t="s">
        <v>344</v>
      </c>
      <c r="X1087" s="52">
        <v>1</v>
      </c>
      <c r="Y1087" s="52">
        <v>142994</v>
      </c>
      <c r="Z1087" s="50" t="s">
        <v>266</v>
      </c>
      <c r="AA1087" s="52">
        <v>1</v>
      </c>
      <c r="AB1087" s="52">
        <v>0</v>
      </c>
      <c r="AC1087" s="51">
        <v>44140</v>
      </c>
      <c r="AD1087" s="51">
        <v>44169</v>
      </c>
      <c r="AE1087" s="50" t="s">
        <v>670</v>
      </c>
    </row>
    <row r="1088" spans="1:31" ht="17.25" customHeight="1">
      <c r="A1088" s="57" t="str">
        <f t="shared" si="33"/>
        <v>MEDICAMENTOS C/ RESTRICAO</v>
      </c>
      <c r="B1088" s="69" t="str">
        <f>VLOOKUP(A1088,'De Para'!$C$3:$D$195,2,0)</f>
        <v>FORNECEDORES</v>
      </c>
      <c r="C1088" s="83">
        <f t="shared" si="34"/>
        <v>11</v>
      </c>
      <c r="D1088" s="50" t="s">
        <v>258</v>
      </c>
      <c r="E1088" s="50" t="s">
        <v>410</v>
      </c>
      <c r="F1088" s="51">
        <v>44140</v>
      </c>
      <c r="G1088" s="50" t="s">
        <v>278</v>
      </c>
      <c r="H1088" s="52">
        <v>100</v>
      </c>
      <c r="I1088" s="50" t="s">
        <v>675</v>
      </c>
      <c r="J1088" s="50" t="s">
        <v>409</v>
      </c>
      <c r="K1088" s="50" t="s">
        <v>410</v>
      </c>
      <c r="L1088" s="50" t="s">
        <v>341</v>
      </c>
      <c r="M1088" s="52">
        <v>174101</v>
      </c>
      <c r="N1088" s="50" t="s">
        <v>342</v>
      </c>
      <c r="O1088" s="50" t="s">
        <v>372</v>
      </c>
      <c r="P1088" s="55">
        <v>-2679.5</v>
      </c>
      <c r="Q1088" s="52">
        <v>11</v>
      </c>
      <c r="R1088" s="50" t="s">
        <v>2091</v>
      </c>
      <c r="S1088" s="52">
        <v>2020</v>
      </c>
      <c r="T1088" s="50" t="s">
        <v>2092</v>
      </c>
      <c r="U1088" s="50" t="s">
        <v>263</v>
      </c>
      <c r="V1088" s="50" t="s">
        <v>303</v>
      </c>
      <c r="W1088" s="50" t="s">
        <v>344</v>
      </c>
      <c r="X1088" s="52">
        <v>1</v>
      </c>
      <c r="Y1088" s="52">
        <v>143000</v>
      </c>
      <c r="Z1088" s="50" t="s">
        <v>266</v>
      </c>
      <c r="AA1088" s="52">
        <v>1</v>
      </c>
      <c r="AB1088" s="52">
        <v>0</v>
      </c>
      <c r="AC1088" s="51">
        <v>44140</v>
      </c>
      <c r="AD1088" s="51">
        <v>44169</v>
      </c>
      <c r="AE1088" s="50" t="s">
        <v>670</v>
      </c>
    </row>
    <row r="1089" spans="1:31" ht="17.25" customHeight="1">
      <c r="A1089" s="57" t="str">
        <f t="shared" si="33"/>
        <v>MATERIAIS HOSPITALARES C/ RESTRICAO</v>
      </c>
      <c r="B1089" s="69" t="str">
        <f>VLOOKUP(A1089,'De Para'!$C$3:$D$195,2,0)</f>
        <v>FORNECEDORES</v>
      </c>
      <c r="C1089" s="83">
        <f t="shared" si="34"/>
        <v>11</v>
      </c>
      <c r="D1089" s="50" t="s">
        <v>258</v>
      </c>
      <c r="E1089" s="50" t="s">
        <v>410</v>
      </c>
      <c r="F1089" s="51">
        <v>44140</v>
      </c>
      <c r="G1089" s="50" t="s">
        <v>278</v>
      </c>
      <c r="H1089" s="52">
        <v>100</v>
      </c>
      <c r="I1089" s="50" t="s">
        <v>675</v>
      </c>
      <c r="J1089" s="50" t="s">
        <v>409</v>
      </c>
      <c r="K1089" s="50" t="s">
        <v>410</v>
      </c>
      <c r="L1089" s="50" t="s">
        <v>359</v>
      </c>
      <c r="M1089" s="52">
        <v>174102</v>
      </c>
      <c r="N1089" s="50" t="s">
        <v>360</v>
      </c>
      <c r="O1089" s="53" t="s">
        <v>2093</v>
      </c>
      <c r="P1089" s="55">
        <v>-9900</v>
      </c>
      <c r="Q1089" s="52">
        <v>11</v>
      </c>
      <c r="R1089" s="50" t="s">
        <v>2094</v>
      </c>
      <c r="S1089" s="52">
        <v>2020</v>
      </c>
      <c r="T1089" s="50" t="s">
        <v>2095</v>
      </c>
      <c r="U1089" s="50" t="s">
        <v>263</v>
      </c>
      <c r="V1089" s="50" t="s">
        <v>303</v>
      </c>
      <c r="W1089" s="50" t="s">
        <v>344</v>
      </c>
      <c r="X1089" s="52">
        <v>1</v>
      </c>
      <c r="Y1089" s="52">
        <v>144151</v>
      </c>
      <c r="Z1089" s="50" t="s">
        <v>266</v>
      </c>
      <c r="AA1089" s="52">
        <v>1</v>
      </c>
      <c r="AB1089" s="52">
        <v>0</v>
      </c>
      <c r="AC1089" s="51">
        <v>44140</v>
      </c>
      <c r="AD1089" s="51">
        <v>44169</v>
      </c>
      <c r="AE1089" s="50" t="s">
        <v>670</v>
      </c>
    </row>
    <row r="1090" spans="1:31" ht="17.25" customHeight="1">
      <c r="A1090" s="57" t="str">
        <f t="shared" si="33"/>
        <v>MATERIAIS HOSPITALARES C/ RESTRICAO</v>
      </c>
      <c r="B1090" s="69" t="str">
        <f>VLOOKUP(A1090,'De Para'!$C$3:$D$195,2,0)</f>
        <v>FORNECEDORES</v>
      </c>
      <c r="C1090" s="83">
        <f t="shared" si="34"/>
        <v>11</v>
      </c>
      <c r="D1090" s="50" t="s">
        <v>258</v>
      </c>
      <c r="E1090" s="50" t="s">
        <v>410</v>
      </c>
      <c r="F1090" s="51">
        <v>44140</v>
      </c>
      <c r="G1090" s="50" t="s">
        <v>278</v>
      </c>
      <c r="H1090" s="52">
        <v>100</v>
      </c>
      <c r="I1090" s="50" t="s">
        <v>675</v>
      </c>
      <c r="J1090" s="50" t="s">
        <v>409</v>
      </c>
      <c r="K1090" s="50" t="s">
        <v>410</v>
      </c>
      <c r="L1090" s="50" t="s">
        <v>359</v>
      </c>
      <c r="M1090" s="52">
        <v>174103</v>
      </c>
      <c r="N1090" s="50" t="s">
        <v>360</v>
      </c>
      <c r="O1090" s="50" t="s">
        <v>601</v>
      </c>
      <c r="P1090" s="55">
        <v>-659.2</v>
      </c>
      <c r="Q1090" s="52">
        <v>11</v>
      </c>
      <c r="R1090" s="50" t="s">
        <v>2096</v>
      </c>
      <c r="S1090" s="52">
        <v>2020</v>
      </c>
      <c r="T1090" s="50" t="s">
        <v>2097</v>
      </c>
      <c r="U1090" s="50" t="s">
        <v>263</v>
      </c>
      <c r="V1090" s="50" t="s">
        <v>303</v>
      </c>
      <c r="W1090" s="50" t="s">
        <v>344</v>
      </c>
      <c r="X1090" s="52">
        <v>1</v>
      </c>
      <c r="Y1090" s="52">
        <v>144159</v>
      </c>
      <c r="Z1090" s="50" t="s">
        <v>266</v>
      </c>
      <c r="AA1090" s="52">
        <v>1</v>
      </c>
      <c r="AB1090" s="52">
        <v>0</v>
      </c>
      <c r="AC1090" s="51">
        <v>44140</v>
      </c>
      <c r="AD1090" s="51">
        <v>44169</v>
      </c>
      <c r="AE1090" s="50" t="s">
        <v>670</v>
      </c>
    </row>
    <row r="1091" spans="1:31" ht="17.25" customHeight="1">
      <c r="A1091" s="57" t="str">
        <f t="shared" ref="A1091:A1154" si="35">N1091</f>
        <v>EST. MATERIAIS DE EXPEDIENTE C/ RESTRICAO</v>
      </c>
      <c r="B1091" s="69" t="str">
        <f>VLOOKUP(A1091,'De Para'!$C$3:$D$195,2,0)</f>
        <v>FORNECEDORES</v>
      </c>
      <c r="C1091" s="83">
        <f t="shared" si="34"/>
        <v>11</v>
      </c>
      <c r="D1091" s="50" t="s">
        <v>258</v>
      </c>
      <c r="E1091" s="50" t="s">
        <v>410</v>
      </c>
      <c r="F1091" s="51">
        <v>44140</v>
      </c>
      <c r="G1091" s="50" t="s">
        <v>278</v>
      </c>
      <c r="H1091" s="52">
        <v>100</v>
      </c>
      <c r="I1091" s="50" t="s">
        <v>675</v>
      </c>
      <c r="J1091" s="50" t="s">
        <v>409</v>
      </c>
      <c r="K1091" s="50" t="s">
        <v>410</v>
      </c>
      <c r="L1091" s="50" t="s">
        <v>470</v>
      </c>
      <c r="M1091" s="52">
        <v>174104</v>
      </c>
      <c r="N1091" s="50" t="s">
        <v>471</v>
      </c>
      <c r="O1091" s="50" t="s">
        <v>575</v>
      </c>
      <c r="P1091" s="55">
        <v>-561.1</v>
      </c>
      <c r="Q1091" s="52">
        <v>11</v>
      </c>
      <c r="R1091" s="50" t="s">
        <v>2098</v>
      </c>
      <c r="S1091" s="52">
        <v>2020</v>
      </c>
      <c r="T1091" s="50" t="s">
        <v>2099</v>
      </c>
      <c r="U1091" s="50" t="s">
        <v>263</v>
      </c>
      <c r="V1091" s="50" t="s">
        <v>303</v>
      </c>
      <c r="W1091" s="50" t="s">
        <v>351</v>
      </c>
      <c r="X1091" s="52">
        <v>1</v>
      </c>
      <c r="Y1091" s="52">
        <v>144165</v>
      </c>
      <c r="Z1091" s="50" t="s">
        <v>266</v>
      </c>
      <c r="AA1091" s="52">
        <v>1</v>
      </c>
      <c r="AB1091" s="52">
        <v>0</v>
      </c>
      <c r="AC1091" s="51">
        <v>44140</v>
      </c>
      <c r="AD1091" s="51">
        <v>44169</v>
      </c>
      <c r="AE1091" s="50" t="s">
        <v>670</v>
      </c>
    </row>
    <row r="1092" spans="1:31" ht="17.25" customHeight="1">
      <c r="A1092" s="57" t="str">
        <f t="shared" si="35"/>
        <v>SALÁRIOS E ORDENADOS</v>
      </c>
      <c r="B1092" s="69" t="str">
        <f>VLOOKUP(A1092,'De Para'!$C$3:$D$195,2,0)</f>
        <v>FOLHA E ENCARGOS</v>
      </c>
      <c r="C1092" s="83">
        <f t="shared" si="34"/>
        <v>11</v>
      </c>
      <c r="D1092" s="50" t="s">
        <v>258</v>
      </c>
      <c r="E1092" s="50" t="s">
        <v>410</v>
      </c>
      <c r="F1092" s="51">
        <v>44140</v>
      </c>
      <c r="G1092" s="50" t="s">
        <v>278</v>
      </c>
      <c r="H1092" s="52">
        <v>100</v>
      </c>
      <c r="I1092" s="50" t="s">
        <v>675</v>
      </c>
      <c r="J1092" s="50" t="s">
        <v>409</v>
      </c>
      <c r="K1092" s="50" t="s">
        <v>410</v>
      </c>
      <c r="L1092" s="50" t="s">
        <v>279</v>
      </c>
      <c r="M1092" s="52">
        <v>174105</v>
      </c>
      <c r="N1092" s="50" t="s">
        <v>280</v>
      </c>
      <c r="O1092" s="50" t="s">
        <v>281</v>
      </c>
      <c r="P1092" s="55">
        <v>-727.99</v>
      </c>
      <c r="Q1092" s="52">
        <v>11</v>
      </c>
      <c r="R1092" s="50" t="s">
        <v>2100</v>
      </c>
      <c r="S1092" s="52">
        <v>2020</v>
      </c>
      <c r="T1092" s="50" t="s">
        <v>2101</v>
      </c>
      <c r="U1092" s="50" t="s">
        <v>263</v>
      </c>
      <c r="V1092" s="50" t="s">
        <v>282</v>
      </c>
      <c r="W1092" s="50" t="s">
        <v>283</v>
      </c>
      <c r="X1092" s="52">
        <v>1</v>
      </c>
      <c r="Y1092" s="52">
        <v>144695</v>
      </c>
      <c r="Z1092" s="50" t="s">
        <v>266</v>
      </c>
      <c r="AA1092" s="52">
        <v>1</v>
      </c>
      <c r="AB1092" s="52">
        <v>0</v>
      </c>
      <c r="AC1092" s="51">
        <v>44140</v>
      </c>
      <c r="AD1092" s="51">
        <v>44169</v>
      </c>
      <c r="AE1092" s="50" t="s">
        <v>670</v>
      </c>
    </row>
    <row r="1093" spans="1:31" ht="17.25" customHeight="1">
      <c r="A1093" s="57" t="str">
        <f t="shared" si="35"/>
        <v>ADIANTAMENTO FORNECEDORES (Não usar)</v>
      </c>
      <c r="B1093" s="69" t="str">
        <f>VLOOKUP(A1093,'De Para'!$C$3:$D$195,2,0)</f>
        <v>FORNECEDORES</v>
      </c>
      <c r="C1093" s="83">
        <f t="shared" si="34"/>
        <v>11</v>
      </c>
      <c r="D1093" s="50" t="s">
        <v>258</v>
      </c>
      <c r="E1093" s="50" t="s">
        <v>410</v>
      </c>
      <c r="F1093" s="51">
        <v>44140</v>
      </c>
      <c r="G1093" s="50" t="s">
        <v>278</v>
      </c>
      <c r="H1093" s="52">
        <v>100</v>
      </c>
      <c r="I1093" s="50" t="s">
        <v>675</v>
      </c>
      <c r="J1093" s="50" t="s">
        <v>409</v>
      </c>
      <c r="K1093" s="50" t="s">
        <v>410</v>
      </c>
      <c r="L1093" s="50" t="s">
        <v>406</v>
      </c>
      <c r="M1093" s="52">
        <v>174106</v>
      </c>
      <c r="N1093" s="50" t="s">
        <v>407</v>
      </c>
      <c r="O1093" s="50" t="s">
        <v>2102</v>
      </c>
      <c r="P1093" s="55">
        <v>-7853.33</v>
      </c>
      <c r="Q1093" s="52">
        <v>11</v>
      </c>
      <c r="R1093" s="50" t="s">
        <v>2103</v>
      </c>
      <c r="S1093" s="52">
        <v>2020</v>
      </c>
      <c r="T1093" s="50" t="s">
        <v>2104</v>
      </c>
      <c r="U1093" s="50" t="s">
        <v>263</v>
      </c>
      <c r="V1093" s="50" t="s">
        <v>355</v>
      </c>
      <c r="W1093" s="50" t="s">
        <v>408</v>
      </c>
      <c r="X1093" s="52">
        <v>1</v>
      </c>
      <c r="Y1093" s="52">
        <v>146426</v>
      </c>
      <c r="Z1093" s="50" t="s">
        <v>266</v>
      </c>
      <c r="AA1093" s="52">
        <v>1</v>
      </c>
      <c r="AB1093" s="52">
        <v>0</v>
      </c>
      <c r="AC1093" s="51">
        <v>44140</v>
      </c>
      <c r="AD1093" s="51">
        <v>44169</v>
      </c>
      <c r="AE1093" s="50" t="s">
        <v>670</v>
      </c>
    </row>
    <row r="1094" spans="1:31" ht="17.25" customHeight="1">
      <c r="A1094" s="57" t="str">
        <f t="shared" si="35"/>
        <v>SALÁRIOS E ORDENADOS</v>
      </c>
      <c r="B1094" s="69" t="str">
        <f>VLOOKUP(A1094,'De Para'!$C$3:$D$195,2,0)</f>
        <v>FOLHA E ENCARGOS</v>
      </c>
      <c r="C1094" s="83">
        <f t="shared" si="34"/>
        <v>11</v>
      </c>
      <c r="D1094" s="50" t="s">
        <v>258</v>
      </c>
      <c r="E1094" s="50" t="s">
        <v>410</v>
      </c>
      <c r="F1094" s="51">
        <v>44140</v>
      </c>
      <c r="G1094" s="50" t="s">
        <v>278</v>
      </c>
      <c r="H1094" s="52">
        <v>100</v>
      </c>
      <c r="I1094" s="50" t="s">
        <v>675</v>
      </c>
      <c r="J1094" s="50" t="s">
        <v>409</v>
      </c>
      <c r="K1094" s="50" t="s">
        <v>410</v>
      </c>
      <c r="L1094" s="50" t="s">
        <v>279</v>
      </c>
      <c r="M1094" s="52">
        <v>174107</v>
      </c>
      <c r="N1094" s="50" t="s">
        <v>280</v>
      </c>
      <c r="O1094" s="50" t="s">
        <v>281</v>
      </c>
      <c r="P1094" s="55">
        <v>-598.66</v>
      </c>
      <c r="Q1094" s="52">
        <v>11</v>
      </c>
      <c r="R1094" s="50" t="s">
        <v>2043</v>
      </c>
      <c r="S1094" s="52">
        <v>2020</v>
      </c>
      <c r="T1094" s="50" t="s">
        <v>2044</v>
      </c>
      <c r="U1094" s="50" t="s">
        <v>263</v>
      </c>
      <c r="V1094" s="50" t="s">
        <v>282</v>
      </c>
      <c r="W1094" s="50" t="s">
        <v>283</v>
      </c>
      <c r="X1094" s="52">
        <v>1</v>
      </c>
      <c r="Y1094" s="52">
        <v>144454</v>
      </c>
      <c r="Z1094" s="50" t="s">
        <v>266</v>
      </c>
      <c r="AA1094" s="52">
        <v>1</v>
      </c>
      <c r="AB1094" s="52">
        <v>0</v>
      </c>
      <c r="AC1094" s="51">
        <v>44140</v>
      </c>
      <c r="AD1094" s="51">
        <v>44169</v>
      </c>
      <c r="AE1094" s="50" t="s">
        <v>670</v>
      </c>
    </row>
    <row r="1095" spans="1:31" ht="17.25" customHeight="1">
      <c r="A1095" s="57" t="str">
        <f t="shared" si="35"/>
        <v>TARIFAS BANCÁRIAS</v>
      </c>
      <c r="B1095" s="69" t="str">
        <f>VLOOKUP(A1095,'De Para'!$C$3:$D$195,2,0)</f>
        <v>PAGAMENTO DE IMPOSTOS E TAXAS</v>
      </c>
      <c r="C1095" s="83">
        <f t="shared" si="34"/>
        <v>11</v>
      </c>
      <c r="D1095" s="50" t="s">
        <v>258</v>
      </c>
      <c r="E1095" s="50" t="s">
        <v>410</v>
      </c>
      <c r="F1095" s="51">
        <v>44140</v>
      </c>
      <c r="G1095" s="50" t="s">
        <v>378</v>
      </c>
      <c r="H1095" s="52">
        <v>100</v>
      </c>
      <c r="I1095" s="50" t="s">
        <v>675</v>
      </c>
      <c r="J1095" s="50" t="s">
        <v>409</v>
      </c>
      <c r="K1095" s="50" t="s">
        <v>410</v>
      </c>
      <c r="L1095" s="50" t="s">
        <v>548</v>
      </c>
      <c r="M1095" s="52">
        <v>174183</v>
      </c>
      <c r="N1095" s="50" t="s">
        <v>549</v>
      </c>
      <c r="O1095" s="50"/>
      <c r="P1095" s="55">
        <v>-19.95</v>
      </c>
      <c r="Q1095" s="52">
        <v>11</v>
      </c>
      <c r="R1095" s="50" t="s">
        <v>262</v>
      </c>
      <c r="S1095" s="52">
        <v>2020</v>
      </c>
      <c r="T1095" s="50" t="s">
        <v>550</v>
      </c>
      <c r="U1095" s="50" t="s">
        <v>263</v>
      </c>
      <c r="V1095" s="50" t="s">
        <v>276</v>
      </c>
      <c r="W1095" s="50" t="s">
        <v>429</v>
      </c>
      <c r="X1095" s="52">
        <v>1</v>
      </c>
      <c r="Y1095" s="52"/>
      <c r="Z1095" s="50" t="s">
        <v>266</v>
      </c>
      <c r="AA1095" s="52">
        <v>1</v>
      </c>
      <c r="AB1095" s="52">
        <v>1</v>
      </c>
      <c r="AC1095" s="51">
        <v>44140</v>
      </c>
      <c r="AD1095" s="51">
        <v>44169</v>
      </c>
      <c r="AE1095" s="50" t="s">
        <v>670</v>
      </c>
    </row>
    <row r="1096" spans="1:31" ht="17.25" customHeight="1">
      <c r="A1096" s="57" t="str">
        <f t="shared" si="35"/>
        <v>RENDIMENTO SOBRE APLICAÇÃO FINANCEIRA</v>
      </c>
      <c r="B1096" s="69" t="str">
        <f>VLOOKUP(A1096,'De Para'!$C$3:$D$195,2,0)</f>
        <v>JUROS POR APLICAÇÕES</v>
      </c>
      <c r="C1096" s="83">
        <f t="shared" si="34"/>
        <v>11</v>
      </c>
      <c r="D1096" s="50" t="s">
        <v>258</v>
      </c>
      <c r="E1096" s="50" t="s">
        <v>410</v>
      </c>
      <c r="F1096" s="51">
        <v>44140</v>
      </c>
      <c r="G1096" s="50" t="s">
        <v>621</v>
      </c>
      <c r="H1096" s="52">
        <v>100</v>
      </c>
      <c r="I1096" s="50" t="s">
        <v>675</v>
      </c>
      <c r="J1096" s="50" t="s">
        <v>409</v>
      </c>
      <c r="K1096" s="50" t="s">
        <v>410</v>
      </c>
      <c r="L1096" s="50" t="s">
        <v>497</v>
      </c>
      <c r="M1096" s="52">
        <v>174184</v>
      </c>
      <c r="N1096" s="50" t="s">
        <v>498</v>
      </c>
      <c r="O1096" s="50"/>
      <c r="P1096" s="55">
        <v>9.76</v>
      </c>
      <c r="Q1096" s="52">
        <v>11</v>
      </c>
      <c r="R1096" s="50" t="s">
        <v>499</v>
      </c>
      <c r="S1096" s="52">
        <v>2020</v>
      </c>
      <c r="T1096" s="50" t="s">
        <v>2105</v>
      </c>
      <c r="U1096" s="50" t="s">
        <v>263</v>
      </c>
      <c r="V1096" s="50" t="s">
        <v>276</v>
      </c>
      <c r="W1096" s="50" t="s">
        <v>500</v>
      </c>
      <c r="X1096" s="52">
        <v>1</v>
      </c>
      <c r="Y1096" s="52"/>
      <c r="Z1096" s="50" t="s">
        <v>266</v>
      </c>
      <c r="AA1096" s="52">
        <v>1</v>
      </c>
      <c r="AB1096" s="52">
        <v>1</v>
      </c>
      <c r="AC1096" s="51">
        <v>44140</v>
      </c>
      <c r="AD1096" s="51">
        <v>44169</v>
      </c>
      <c r="AE1096" s="50" t="s">
        <v>670</v>
      </c>
    </row>
    <row r="1097" spans="1:31" ht="17.25" customHeight="1">
      <c r="A1097" s="57" t="str">
        <f t="shared" si="35"/>
        <v>APLICAÇÃO / RESGATE DE APLICAÇÃO</v>
      </c>
      <c r="B1097" s="69" t="str">
        <f>VLOOKUP(A1097,'De Para'!$C$3:$D$195,2,0)</f>
        <v>RECEBÍVEIS NAO CORRENTES</v>
      </c>
      <c r="C1097" s="83">
        <f t="shared" si="34"/>
        <v>11</v>
      </c>
      <c r="D1097" s="50" t="s">
        <v>258</v>
      </c>
      <c r="E1097" s="50" t="s">
        <v>410</v>
      </c>
      <c r="F1097" s="51">
        <v>44140</v>
      </c>
      <c r="G1097" s="50" t="s">
        <v>259</v>
      </c>
      <c r="H1097" s="52">
        <v>100</v>
      </c>
      <c r="I1097" s="50" t="s">
        <v>690</v>
      </c>
      <c r="J1097" s="50" t="s">
        <v>409</v>
      </c>
      <c r="K1097" s="50" t="s">
        <v>410</v>
      </c>
      <c r="L1097" s="50" t="s">
        <v>260</v>
      </c>
      <c r="M1097" s="52">
        <v>174185</v>
      </c>
      <c r="N1097" s="50" t="s">
        <v>261</v>
      </c>
      <c r="O1097" s="50"/>
      <c r="P1097" s="55">
        <v>-26189.97</v>
      </c>
      <c r="Q1097" s="52">
        <v>11</v>
      </c>
      <c r="R1097" s="50" t="s">
        <v>262</v>
      </c>
      <c r="S1097" s="52">
        <v>2020</v>
      </c>
      <c r="T1097" s="50" t="s">
        <v>2106</v>
      </c>
      <c r="U1097" s="50" t="s">
        <v>263</v>
      </c>
      <c r="V1097" s="50" t="s">
        <v>264</v>
      </c>
      <c r="W1097" s="50" t="s">
        <v>265</v>
      </c>
      <c r="X1097" s="52">
        <v>1</v>
      </c>
      <c r="Y1097" s="52"/>
      <c r="Z1097" s="50" t="s">
        <v>266</v>
      </c>
      <c r="AA1097" s="52">
        <v>1</v>
      </c>
      <c r="AB1097" s="52">
        <v>1</v>
      </c>
      <c r="AC1097" s="51">
        <v>44140</v>
      </c>
      <c r="AD1097" s="51">
        <v>44169</v>
      </c>
      <c r="AE1097" s="50" t="s">
        <v>671</v>
      </c>
    </row>
    <row r="1098" spans="1:31" ht="17.25" customHeight="1">
      <c r="A1098" s="57" t="str">
        <f t="shared" si="35"/>
        <v>APLICAÇÃO / RESGATE DE APLICAÇÃO</v>
      </c>
      <c r="B1098" s="69" t="str">
        <f>VLOOKUP(A1098,'De Para'!$C$3:$D$195,2,0)</f>
        <v>RECEBÍVEIS NAO CORRENTES</v>
      </c>
      <c r="C1098" s="83">
        <f t="shared" si="34"/>
        <v>11</v>
      </c>
      <c r="D1098" s="50" t="s">
        <v>258</v>
      </c>
      <c r="E1098" s="50" t="s">
        <v>410</v>
      </c>
      <c r="F1098" s="51">
        <v>44140</v>
      </c>
      <c r="G1098" s="50" t="s">
        <v>624</v>
      </c>
      <c r="H1098" s="52">
        <v>100</v>
      </c>
      <c r="I1098" s="50" t="s">
        <v>675</v>
      </c>
      <c r="J1098" s="50" t="s">
        <v>409</v>
      </c>
      <c r="K1098" s="50" t="s">
        <v>410</v>
      </c>
      <c r="L1098" s="50" t="s">
        <v>260</v>
      </c>
      <c r="M1098" s="52">
        <v>174186</v>
      </c>
      <c r="N1098" s="50" t="s">
        <v>261</v>
      </c>
      <c r="O1098" s="50"/>
      <c r="P1098" s="55">
        <v>26189.97</v>
      </c>
      <c r="Q1098" s="52">
        <v>11</v>
      </c>
      <c r="R1098" s="50" t="s">
        <v>262</v>
      </c>
      <c r="S1098" s="52">
        <v>2020</v>
      </c>
      <c r="T1098" s="50" t="s">
        <v>2106</v>
      </c>
      <c r="U1098" s="50" t="s">
        <v>263</v>
      </c>
      <c r="V1098" s="50" t="s">
        <v>264</v>
      </c>
      <c r="W1098" s="50" t="s">
        <v>265</v>
      </c>
      <c r="X1098" s="52">
        <v>1</v>
      </c>
      <c r="Y1098" s="52"/>
      <c r="Z1098" s="50" t="s">
        <v>266</v>
      </c>
      <c r="AA1098" s="52">
        <v>1</v>
      </c>
      <c r="AB1098" s="52">
        <v>0</v>
      </c>
      <c r="AC1098" s="51">
        <v>44140</v>
      </c>
      <c r="AD1098" s="51">
        <v>44169</v>
      </c>
      <c r="AE1098" s="50" t="s">
        <v>670</v>
      </c>
    </row>
    <row r="1099" spans="1:31" ht="17.25" customHeight="1">
      <c r="A1099" s="57" t="str">
        <f t="shared" si="35"/>
        <v>SERVIÇO DE MANUTENÇÃO DE SOFTWARE/HARDWARE</v>
      </c>
      <c r="B1099" s="69" t="str">
        <f>VLOOKUP(A1099,'De Para'!$C$3:$D$195,2,0)</f>
        <v>FORNECEDORES</v>
      </c>
      <c r="C1099" s="83">
        <f t="shared" si="34"/>
        <v>11</v>
      </c>
      <c r="D1099" s="50" t="s">
        <v>258</v>
      </c>
      <c r="E1099" s="50" t="s">
        <v>410</v>
      </c>
      <c r="F1099" s="51">
        <v>44141</v>
      </c>
      <c r="G1099" s="50" t="s">
        <v>278</v>
      </c>
      <c r="H1099" s="52">
        <v>100</v>
      </c>
      <c r="I1099" s="50" t="s">
        <v>675</v>
      </c>
      <c r="J1099" s="50" t="s">
        <v>409</v>
      </c>
      <c r="K1099" s="50" t="s">
        <v>410</v>
      </c>
      <c r="L1099" s="50" t="s">
        <v>285</v>
      </c>
      <c r="M1099" s="52">
        <v>174404</v>
      </c>
      <c r="N1099" s="50" t="s">
        <v>286</v>
      </c>
      <c r="O1099" s="50" t="s">
        <v>1621</v>
      </c>
      <c r="P1099" s="55">
        <v>-160800.06</v>
      </c>
      <c r="Q1099" s="52">
        <v>11</v>
      </c>
      <c r="R1099" s="50" t="s">
        <v>2107</v>
      </c>
      <c r="S1099" s="52">
        <v>2020</v>
      </c>
      <c r="T1099" s="50" t="s">
        <v>2108</v>
      </c>
      <c r="U1099" s="50" t="s">
        <v>263</v>
      </c>
      <c r="V1099" s="50" t="s">
        <v>288</v>
      </c>
      <c r="W1099" s="50" t="s">
        <v>289</v>
      </c>
      <c r="X1099" s="52">
        <v>1</v>
      </c>
      <c r="Y1099" s="52">
        <v>145946</v>
      </c>
      <c r="Z1099" s="50" t="s">
        <v>266</v>
      </c>
      <c r="AA1099" s="52">
        <v>1</v>
      </c>
      <c r="AB1099" s="52">
        <v>0</v>
      </c>
      <c r="AC1099" s="51">
        <v>44141</v>
      </c>
      <c r="AD1099" s="51">
        <v>44169</v>
      </c>
      <c r="AE1099" s="50" t="s">
        <v>670</v>
      </c>
    </row>
    <row r="1100" spans="1:31" ht="17.25" customHeight="1">
      <c r="A1100" s="57" t="str">
        <f t="shared" si="35"/>
        <v>GASES HOSPITALARES</v>
      </c>
      <c r="B1100" s="69" t="str">
        <f>VLOOKUP(A1100,'De Para'!$C$3:$D$195,2,0)</f>
        <v>FORNECEDORES</v>
      </c>
      <c r="C1100" s="83">
        <f t="shared" si="34"/>
        <v>11</v>
      </c>
      <c r="D1100" s="50" t="s">
        <v>258</v>
      </c>
      <c r="E1100" s="50" t="s">
        <v>410</v>
      </c>
      <c r="F1100" s="51">
        <v>44141</v>
      </c>
      <c r="G1100" s="50" t="s">
        <v>278</v>
      </c>
      <c r="H1100" s="52">
        <v>100</v>
      </c>
      <c r="I1100" s="50" t="s">
        <v>675</v>
      </c>
      <c r="J1100" s="50" t="s">
        <v>409</v>
      </c>
      <c r="K1100" s="50" t="s">
        <v>410</v>
      </c>
      <c r="L1100" s="50" t="s">
        <v>464</v>
      </c>
      <c r="M1100" s="52">
        <v>174405</v>
      </c>
      <c r="N1100" s="50" t="s">
        <v>465</v>
      </c>
      <c r="O1100" s="50" t="s">
        <v>1436</v>
      </c>
      <c r="P1100" s="55">
        <v>-1555</v>
      </c>
      <c r="Q1100" s="52">
        <v>11</v>
      </c>
      <c r="R1100" s="50" t="s">
        <v>2109</v>
      </c>
      <c r="S1100" s="52">
        <v>2020</v>
      </c>
      <c r="T1100" s="50" t="s">
        <v>2110</v>
      </c>
      <c r="U1100" s="50" t="s">
        <v>263</v>
      </c>
      <c r="V1100" s="50" t="s">
        <v>303</v>
      </c>
      <c r="W1100" s="50" t="s">
        <v>466</v>
      </c>
      <c r="X1100" s="52">
        <v>1</v>
      </c>
      <c r="Y1100" s="52">
        <v>146273</v>
      </c>
      <c r="Z1100" s="50" t="s">
        <v>266</v>
      </c>
      <c r="AA1100" s="52">
        <v>1</v>
      </c>
      <c r="AB1100" s="52">
        <v>0</v>
      </c>
      <c r="AC1100" s="51">
        <v>44141</v>
      </c>
      <c r="AD1100" s="51">
        <v>44169</v>
      </c>
      <c r="AE1100" s="50" t="s">
        <v>670</v>
      </c>
    </row>
    <row r="1101" spans="1:31" ht="17.25" customHeight="1">
      <c r="A1101" s="57" t="str">
        <f t="shared" si="35"/>
        <v>GASES HOSPITALARES</v>
      </c>
      <c r="B1101" s="69" t="str">
        <f>VLOOKUP(A1101,'De Para'!$C$3:$D$195,2,0)</f>
        <v>FORNECEDORES</v>
      </c>
      <c r="C1101" s="83">
        <f t="shared" si="34"/>
        <v>11</v>
      </c>
      <c r="D1101" s="50" t="s">
        <v>258</v>
      </c>
      <c r="E1101" s="50" t="s">
        <v>410</v>
      </c>
      <c r="F1101" s="51">
        <v>44141</v>
      </c>
      <c r="G1101" s="50" t="s">
        <v>278</v>
      </c>
      <c r="H1101" s="52">
        <v>100</v>
      </c>
      <c r="I1101" s="50" t="s">
        <v>675</v>
      </c>
      <c r="J1101" s="50" t="s">
        <v>409</v>
      </c>
      <c r="K1101" s="50" t="s">
        <v>410</v>
      </c>
      <c r="L1101" s="50" t="s">
        <v>464</v>
      </c>
      <c r="M1101" s="52">
        <v>174406</v>
      </c>
      <c r="N1101" s="50" t="s">
        <v>465</v>
      </c>
      <c r="O1101" s="50" t="s">
        <v>1436</v>
      </c>
      <c r="P1101" s="55">
        <v>-165</v>
      </c>
      <c r="Q1101" s="52">
        <v>11</v>
      </c>
      <c r="R1101" s="50" t="s">
        <v>2111</v>
      </c>
      <c r="S1101" s="52">
        <v>2020</v>
      </c>
      <c r="T1101" s="50" t="s">
        <v>2112</v>
      </c>
      <c r="U1101" s="50" t="s">
        <v>263</v>
      </c>
      <c r="V1101" s="50" t="s">
        <v>303</v>
      </c>
      <c r="W1101" s="50" t="s">
        <v>466</v>
      </c>
      <c r="X1101" s="52">
        <v>1</v>
      </c>
      <c r="Y1101" s="52">
        <v>146274</v>
      </c>
      <c r="Z1101" s="50" t="s">
        <v>266</v>
      </c>
      <c r="AA1101" s="52">
        <v>1</v>
      </c>
      <c r="AB1101" s="52">
        <v>0</v>
      </c>
      <c r="AC1101" s="51">
        <v>44141</v>
      </c>
      <c r="AD1101" s="51">
        <v>44169</v>
      </c>
      <c r="AE1101" s="50" t="s">
        <v>670</v>
      </c>
    </row>
    <row r="1102" spans="1:31" ht="17.25" customHeight="1">
      <c r="A1102" s="57" t="str">
        <f t="shared" si="35"/>
        <v>GASES HOSPITALARES</v>
      </c>
      <c r="B1102" s="69" t="str">
        <f>VLOOKUP(A1102,'De Para'!$C$3:$D$195,2,0)</f>
        <v>FORNECEDORES</v>
      </c>
      <c r="C1102" s="83">
        <f t="shared" si="34"/>
        <v>11</v>
      </c>
      <c r="D1102" s="50" t="s">
        <v>258</v>
      </c>
      <c r="E1102" s="50" t="s">
        <v>410</v>
      </c>
      <c r="F1102" s="51">
        <v>44141</v>
      </c>
      <c r="G1102" s="50" t="s">
        <v>278</v>
      </c>
      <c r="H1102" s="52">
        <v>100</v>
      </c>
      <c r="I1102" s="50" t="s">
        <v>675</v>
      </c>
      <c r="J1102" s="50" t="s">
        <v>409</v>
      </c>
      <c r="K1102" s="50" t="s">
        <v>410</v>
      </c>
      <c r="L1102" s="50" t="s">
        <v>464</v>
      </c>
      <c r="M1102" s="52">
        <v>174407</v>
      </c>
      <c r="N1102" s="50" t="s">
        <v>465</v>
      </c>
      <c r="O1102" s="50" t="s">
        <v>1436</v>
      </c>
      <c r="P1102" s="55">
        <v>-550</v>
      </c>
      <c r="Q1102" s="52">
        <v>11</v>
      </c>
      <c r="R1102" s="50" t="s">
        <v>2113</v>
      </c>
      <c r="S1102" s="52">
        <v>2020</v>
      </c>
      <c r="T1102" s="50" t="s">
        <v>2114</v>
      </c>
      <c r="U1102" s="50" t="s">
        <v>263</v>
      </c>
      <c r="V1102" s="50" t="s">
        <v>303</v>
      </c>
      <c r="W1102" s="50" t="s">
        <v>466</v>
      </c>
      <c r="X1102" s="52">
        <v>1</v>
      </c>
      <c r="Y1102" s="52">
        <v>146276</v>
      </c>
      <c r="Z1102" s="50" t="s">
        <v>266</v>
      </c>
      <c r="AA1102" s="52">
        <v>1</v>
      </c>
      <c r="AB1102" s="52">
        <v>0</v>
      </c>
      <c r="AC1102" s="51">
        <v>44141</v>
      </c>
      <c r="AD1102" s="51">
        <v>44169</v>
      </c>
      <c r="AE1102" s="50" t="s">
        <v>670</v>
      </c>
    </row>
    <row r="1103" spans="1:31" ht="17.25" customHeight="1">
      <c r="A1103" s="57" t="str">
        <f t="shared" si="35"/>
        <v>GASES HOSPITALARES</v>
      </c>
      <c r="B1103" s="69" t="str">
        <f>VLOOKUP(A1103,'De Para'!$C$3:$D$195,2,0)</f>
        <v>FORNECEDORES</v>
      </c>
      <c r="C1103" s="83">
        <f t="shared" si="34"/>
        <v>11</v>
      </c>
      <c r="D1103" s="50" t="s">
        <v>258</v>
      </c>
      <c r="E1103" s="50" t="s">
        <v>410</v>
      </c>
      <c r="F1103" s="51">
        <v>44141</v>
      </c>
      <c r="G1103" s="50" t="s">
        <v>278</v>
      </c>
      <c r="H1103" s="52">
        <v>100</v>
      </c>
      <c r="I1103" s="50" t="s">
        <v>675</v>
      </c>
      <c r="J1103" s="50" t="s">
        <v>409</v>
      </c>
      <c r="K1103" s="50" t="s">
        <v>410</v>
      </c>
      <c r="L1103" s="50" t="s">
        <v>464</v>
      </c>
      <c r="M1103" s="52">
        <v>174408</v>
      </c>
      <c r="N1103" s="50" t="s">
        <v>465</v>
      </c>
      <c r="O1103" s="50" t="s">
        <v>1436</v>
      </c>
      <c r="P1103" s="55">
        <v>-495</v>
      </c>
      <c r="Q1103" s="52">
        <v>11</v>
      </c>
      <c r="R1103" s="50" t="s">
        <v>2115</v>
      </c>
      <c r="S1103" s="52">
        <v>2020</v>
      </c>
      <c r="T1103" s="50" t="s">
        <v>2116</v>
      </c>
      <c r="U1103" s="50" t="s">
        <v>263</v>
      </c>
      <c r="V1103" s="50" t="s">
        <v>303</v>
      </c>
      <c r="W1103" s="50" t="s">
        <v>466</v>
      </c>
      <c r="X1103" s="52">
        <v>1</v>
      </c>
      <c r="Y1103" s="52">
        <v>146277</v>
      </c>
      <c r="Z1103" s="50" t="s">
        <v>266</v>
      </c>
      <c r="AA1103" s="52">
        <v>1</v>
      </c>
      <c r="AB1103" s="52">
        <v>0</v>
      </c>
      <c r="AC1103" s="51">
        <v>44141</v>
      </c>
      <c r="AD1103" s="51">
        <v>44169</v>
      </c>
      <c r="AE1103" s="50" t="s">
        <v>670</v>
      </c>
    </row>
    <row r="1104" spans="1:31" ht="17.25" customHeight="1">
      <c r="A1104" s="57" t="str">
        <f t="shared" si="35"/>
        <v>GASES HOSPITALARES</v>
      </c>
      <c r="B1104" s="69" t="str">
        <f>VLOOKUP(A1104,'De Para'!$C$3:$D$195,2,0)</f>
        <v>FORNECEDORES</v>
      </c>
      <c r="C1104" s="83">
        <f t="shared" si="34"/>
        <v>11</v>
      </c>
      <c r="D1104" s="50" t="s">
        <v>258</v>
      </c>
      <c r="E1104" s="50" t="s">
        <v>410</v>
      </c>
      <c r="F1104" s="51">
        <v>44141</v>
      </c>
      <c r="G1104" s="50" t="s">
        <v>278</v>
      </c>
      <c r="H1104" s="52">
        <v>100</v>
      </c>
      <c r="I1104" s="50" t="s">
        <v>675</v>
      </c>
      <c r="J1104" s="50" t="s">
        <v>409</v>
      </c>
      <c r="K1104" s="50" t="s">
        <v>410</v>
      </c>
      <c r="L1104" s="50" t="s">
        <v>464</v>
      </c>
      <c r="M1104" s="52">
        <v>174409</v>
      </c>
      <c r="N1104" s="50" t="s">
        <v>465</v>
      </c>
      <c r="O1104" s="50" t="s">
        <v>1436</v>
      </c>
      <c r="P1104" s="55">
        <v>-330</v>
      </c>
      <c r="Q1104" s="52">
        <v>11</v>
      </c>
      <c r="R1104" s="50" t="s">
        <v>2117</v>
      </c>
      <c r="S1104" s="52">
        <v>2020</v>
      </c>
      <c r="T1104" s="50" t="s">
        <v>2118</v>
      </c>
      <c r="U1104" s="50" t="s">
        <v>263</v>
      </c>
      <c r="V1104" s="50" t="s">
        <v>303</v>
      </c>
      <c r="W1104" s="50" t="s">
        <v>466</v>
      </c>
      <c r="X1104" s="52">
        <v>1</v>
      </c>
      <c r="Y1104" s="52">
        <v>146279</v>
      </c>
      <c r="Z1104" s="50" t="s">
        <v>266</v>
      </c>
      <c r="AA1104" s="52">
        <v>1</v>
      </c>
      <c r="AB1104" s="52">
        <v>0</v>
      </c>
      <c r="AC1104" s="51">
        <v>44141</v>
      </c>
      <c r="AD1104" s="51">
        <v>44169</v>
      </c>
      <c r="AE1104" s="50" t="s">
        <v>670</v>
      </c>
    </row>
    <row r="1105" spans="1:31" ht="17.25" customHeight="1">
      <c r="A1105" s="57" t="str">
        <f t="shared" si="35"/>
        <v>GASES HOSPITALARES</v>
      </c>
      <c r="B1105" s="69" t="str">
        <f>VLOOKUP(A1105,'De Para'!$C$3:$D$195,2,0)</f>
        <v>FORNECEDORES</v>
      </c>
      <c r="C1105" s="83">
        <f t="shared" si="34"/>
        <v>11</v>
      </c>
      <c r="D1105" s="50" t="s">
        <v>258</v>
      </c>
      <c r="E1105" s="50" t="s">
        <v>410</v>
      </c>
      <c r="F1105" s="51">
        <v>44141</v>
      </c>
      <c r="G1105" s="50" t="s">
        <v>278</v>
      </c>
      <c r="H1105" s="52">
        <v>100</v>
      </c>
      <c r="I1105" s="50" t="s">
        <v>675</v>
      </c>
      <c r="J1105" s="50" t="s">
        <v>409</v>
      </c>
      <c r="K1105" s="50" t="s">
        <v>410</v>
      </c>
      <c r="L1105" s="50" t="s">
        <v>464</v>
      </c>
      <c r="M1105" s="52">
        <v>174410</v>
      </c>
      <c r="N1105" s="50" t="s">
        <v>465</v>
      </c>
      <c r="O1105" s="50" t="s">
        <v>1436</v>
      </c>
      <c r="P1105" s="55">
        <v>-630</v>
      </c>
      <c r="Q1105" s="52">
        <v>11</v>
      </c>
      <c r="R1105" s="50" t="s">
        <v>2119</v>
      </c>
      <c r="S1105" s="52">
        <v>2020</v>
      </c>
      <c r="T1105" s="50" t="s">
        <v>2120</v>
      </c>
      <c r="U1105" s="50" t="s">
        <v>263</v>
      </c>
      <c r="V1105" s="50" t="s">
        <v>303</v>
      </c>
      <c r="W1105" s="50" t="s">
        <v>466</v>
      </c>
      <c r="X1105" s="52">
        <v>1</v>
      </c>
      <c r="Y1105" s="52">
        <v>146280</v>
      </c>
      <c r="Z1105" s="50" t="s">
        <v>266</v>
      </c>
      <c r="AA1105" s="52">
        <v>1</v>
      </c>
      <c r="AB1105" s="52">
        <v>0</v>
      </c>
      <c r="AC1105" s="51">
        <v>44141</v>
      </c>
      <c r="AD1105" s="51">
        <v>44169</v>
      </c>
      <c r="AE1105" s="50" t="s">
        <v>670</v>
      </c>
    </row>
    <row r="1106" spans="1:31" ht="17.25" customHeight="1">
      <c r="A1106" s="57" t="str">
        <f t="shared" si="35"/>
        <v>ISS - IMPOSTO S/ SERVIÇOS TOMADOS</v>
      </c>
      <c r="B1106" s="69" t="str">
        <f>VLOOKUP(A1106,'De Para'!$C$3:$D$195,2,0)</f>
        <v>IMPOSTOS</v>
      </c>
      <c r="C1106" s="83">
        <f t="shared" si="34"/>
        <v>11</v>
      </c>
      <c r="D1106" s="50" t="s">
        <v>258</v>
      </c>
      <c r="E1106" s="50" t="s">
        <v>410</v>
      </c>
      <c r="F1106" s="51">
        <v>44141</v>
      </c>
      <c r="G1106" s="50" t="s">
        <v>278</v>
      </c>
      <c r="H1106" s="52">
        <v>100</v>
      </c>
      <c r="I1106" s="50" t="s">
        <v>675</v>
      </c>
      <c r="J1106" s="50" t="s">
        <v>409</v>
      </c>
      <c r="K1106" s="50" t="s">
        <v>410</v>
      </c>
      <c r="L1106" s="50" t="s">
        <v>364</v>
      </c>
      <c r="M1106" s="52">
        <v>174411</v>
      </c>
      <c r="N1106" s="50" t="s">
        <v>365</v>
      </c>
      <c r="O1106" s="50" t="s">
        <v>320</v>
      </c>
      <c r="P1106" s="55">
        <v>-605.63</v>
      </c>
      <c r="Q1106" s="52">
        <v>11</v>
      </c>
      <c r="R1106" s="50" t="s">
        <v>2121</v>
      </c>
      <c r="S1106" s="52">
        <v>2020</v>
      </c>
      <c r="T1106" s="50" t="s">
        <v>2122</v>
      </c>
      <c r="U1106" s="50" t="s">
        <v>263</v>
      </c>
      <c r="V1106" s="50" t="s">
        <v>337</v>
      </c>
      <c r="W1106" s="50" t="s">
        <v>366</v>
      </c>
      <c r="X1106" s="52">
        <v>1</v>
      </c>
      <c r="Y1106" s="52">
        <v>146460</v>
      </c>
      <c r="Z1106" s="50" t="s">
        <v>266</v>
      </c>
      <c r="AA1106" s="52">
        <v>1</v>
      </c>
      <c r="AB1106" s="52">
        <v>0</v>
      </c>
      <c r="AC1106" s="51">
        <v>44141</v>
      </c>
      <c r="AD1106" s="51">
        <v>44169</v>
      </c>
      <c r="AE1106" s="50" t="s">
        <v>670</v>
      </c>
    </row>
    <row r="1107" spans="1:31" ht="17.25" customHeight="1">
      <c r="A1107" s="57" t="str">
        <f t="shared" si="35"/>
        <v>ISS - IMPOSTO S/ SERVIÇOS TOMADOS</v>
      </c>
      <c r="B1107" s="69" t="str">
        <f>VLOOKUP(A1107,'De Para'!$C$3:$D$195,2,0)</f>
        <v>IMPOSTOS</v>
      </c>
      <c r="C1107" s="83">
        <f t="shared" si="34"/>
        <v>11</v>
      </c>
      <c r="D1107" s="50" t="s">
        <v>258</v>
      </c>
      <c r="E1107" s="50" t="s">
        <v>410</v>
      </c>
      <c r="F1107" s="51">
        <v>44141</v>
      </c>
      <c r="G1107" s="50" t="s">
        <v>278</v>
      </c>
      <c r="H1107" s="52">
        <v>100</v>
      </c>
      <c r="I1107" s="50" t="s">
        <v>675</v>
      </c>
      <c r="J1107" s="50" t="s">
        <v>409</v>
      </c>
      <c r="K1107" s="50" t="s">
        <v>410</v>
      </c>
      <c r="L1107" s="50" t="s">
        <v>364</v>
      </c>
      <c r="M1107" s="52">
        <v>174412</v>
      </c>
      <c r="N1107" s="50" t="s">
        <v>365</v>
      </c>
      <c r="O1107" s="50" t="s">
        <v>320</v>
      </c>
      <c r="P1107" s="55">
        <v>-3120.3</v>
      </c>
      <c r="Q1107" s="52">
        <v>11</v>
      </c>
      <c r="R1107" s="50" t="s">
        <v>2123</v>
      </c>
      <c r="S1107" s="52">
        <v>2020</v>
      </c>
      <c r="T1107" s="50" t="s">
        <v>2124</v>
      </c>
      <c r="U1107" s="50" t="s">
        <v>263</v>
      </c>
      <c r="V1107" s="50" t="s">
        <v>337</v>
      </c>
      <c r="W1107" s="50" t="s">
        <v>366</v>
      </c>
      <c r="X1107" s="52">
        <v>1</v>
      </c>
      <c r="Y1107" s="52">
        <v>146467</v>
      </c>
      <c r="Z1107" s="50" t="s">
        <v>266</v>
      </c>
      <c r="AA1107" s="52">
        <v>1</v>
      </c>
      <c r="AB1107" s="52">
        <v>0</v>
      </c>
      <c r="AC1107" s="51">
        <v>44141</v>
      </c>
      <c r="AD1107" s="51">
        <v>44169</v>
      </c>
      <c r="AE1107" s="50" t="s">
        <v>670</v>
      </c>
    </row>
    <row r="1108" spans="1:31" ht="17.25" customHeight="1">
      <c r="A1108" s="57" t="str">
        <f t="shared" si="35"/>
        <v>ISS - IMPOSTO S/ SERVIÇOS TOMADOS</v>
      </c>
      <c r="B1108" s="69" t="str">
        <f>VLOOKUP(A1108,'De Para'!$C$3:$D$195,2,0)</f>
        <v>IMPOSTOS</v>
      </c>
      <c r="C1108" s="83">
        <f t="shared" si="34"/>
        <v>11</v>
      </c>
      <c r="D1108" s="50" t="s">
        <v>258</v>
      </c>
      <c r="E1108" s="50" t="s">
        <v>410</v>
      </c>
      <c r="F1108" s="51">
        <v>44141</v>
      </c>
      <c r="G1108" s="50" t="s">
        <v>278</v>
      </c>
      <c r="H1108" s="52">
        <v>100</v>
      </c>
      <c r="I1108" s="50" t="s">
        <v>675</v>
      </c>
      <c r="J1108" s="50" t="s">
        <v>409</v>
      </c>
      <c r="K1108" s="50" t="s">
        <v>410</v>
      </c>
      <c r="L1108" s="50" t="s">
        <v>364</v>
      </c>
      <c r="M1108" s="52">
        <v>174413</v>
      </c>
      <c r="N1108" s="50" t="s">
        <v>365</v>
      </c>
      <c r="O1108" s="50" t="s">
        <v>320</v>
      </c>
      <c r="P1108" s="55">
        <v>-3120.3</v>
      </c>
      <c r="Q1108" s="52">
        <v>11</v>
      </c>
      <c r="R1108" s="50" t="s">
        <v>2125</v>
      </c>
      <c r="S1108" s="52">
        <v>2020</v>
      </c>
      <c r="T1108" s="50" t="s">
        <v>2126</v>
      </c>
      <c r="U1108" s="50" t="s">
        <v>263</v>
      </c>
      <c r="V1108" s="50" t="s">
        <v>337</v>
      </c>
      <c r="W1108" s="50" t="s">
        <v>366</v>
      </c>
      <c r="X1108" s="52">
        <v>1</v>
      </c>
      <c r="Y1108" s="52">
        <v>146468</v>
      </c>
      <c r="Z1108" s="50" t="s">
        <v>266</v>
      </c>
      <c r="AA1108" s="52">
        <v>1</v>
      </c>
      <c r="AB1108" s="52">
        <v>0</v>
      </c>
      <c r="AC1108" s="51">
        <v>44141</v>
      </c>
      <c r="AD1108" s="51">
        <v>44169</v>
      </c>
      <c r="AE1108" s="50" t="s">
        <v>670</v>
      </c>
    </row>
    <row r="1109" spans="1:31" ht="17.25" customHeight="1">
      <c r="A1109" s="57" t="str">
        <f t="shared" si="35"/>
        <v>ISS - IMPOSTO S/ SERVIÇOS TOMADOS</v>
      </c>
      <c r="B1109" s="69" t="str">
        <f>VLOOKUP(A1109,'De Para'!$C$3:$D$195,2,0)</f>
        <v>IMPOSTOS</v>
      </c>
      <c r="C1109" s="83">
        <f t="shared" si="34"/>
        <v>11</v>
      </c>
      <c r="D1109" s="50" t="s">
        <v>258</v>
      </c>
      <c r="E1109" s="50" t="s">
        <v>410</v>
      </c>
      <c r="F1109" s="51">
        <v>44141</v>
      </c>
      <c r="G1109" s="50" t="s">
        <v>278</v>
      </c>
      <c r="H1109" s="52">
        <v>100</v>
      </c>
      <c r="I1109" s="50" t="s">
        <v>675</v>
      </c>
      <c r="J1109" s="50" t="s">
        <v>409</v>
      </c>
      <c r="K1109" s="50" t="s">
        <v>410</v>
      </c>
      <c r="L1109" s="50" t="s">
        <v>364</v>
      </c>
      <c r="M1109" s="52">
        <v>174414</v>
      </c>
      <c r="N1109" s="50" t="s">
        <v>365</v>
      </c>
      <c r="O1109" s="50" t="s">
        <v>1290</v>
      </c>
      <c r="P1109" s="55">
        <v>-653.13</v>
      </c>
      <c r="Q1109" s="52">
        <v>11</v>
      </c>
      <c r="R1109" s="50" t="s">
        <v>2127</v>
      </c>
      <c r="S1109" s="52">
        <v>2020</v>
      </c>
      <c r="T1109" s="50" t="s">
        <v>2128</v>
      </c>
      <c r="U1109" s="50" t="s">
        <v>263</v>
      </c>
      <c r="V1109" s="50" t="s">
        <v>337</v>
      </c>
      <c r="W1109" s="50" t="s">
        <v>366</v>
      </c>
      <c r="X1109" s="52">
        <v>1</v>
      </c>
      <c r="Y1109" s="52">
        <v>146470</v>
      </c>
      <c r="Z1109" s="50" t="s">
        <v>266</v>
      </c>
      <c r="AA1109" s="52">
        <v>1</v>
      </c>
      <c r="AB1109" s="52">
        <v>0</v>
      </c>
      <c r="AC1109" s="51">
        <v>44141</v>
      </c>
      <c r="AD1109" s="51">
        <v>44169</v>
      </c>
      <c r="AE1109" s="50" t="s">
        <v>670</v>
      </c>
    </row>
    <row r="1110" spans="1:31" ht="17.25" customHeight="1">
      <c r="A1110" s="57" t="str">
        <f t="shared" si="35"/>
        <v>ISS - IMPOSTO S/ SERVIÇOS TOMADOS</v>
      </c>
      <c r="B1110" s="69" t="str">
        <f>VLOOKUP(A1110,'De Para'!$C$3:$D$195,2,0)</f>
        <v>IMPOSTOS</v>
      </c>
      <c r="C1110" s="83">
        <f t="shared" si="34"/>
        <v>11</v>
      </c>
      <c r="D1110" s="50" t="s">
        <v>258</v>
      </c>
      <c r="E1110" s="50" t="s">
        <v>410</v>
      </c>
      <c r="F1110" s="51">
        <v>44141</v>
      </c>
      <c r="G1110" s="50" t="s">
        <v>278</v>
      </c>
      <c r="H1110" s="52">
        <v>100</v>
      </c>
      <c r="I1110" s="50" t="s">
        <v>675</v>
      </c>
      <c r="J1110" s="50" t="s">
        <v>409</v>
      </c>
      <c r="K1110" s="50" t="s">
        <v>410</v>
      </c>
      <c r="L1110" s="50" t="s">
        <v>364</v>
      </c>
      <c r="M1110" s="52">
        <v>174415</v>
      </c>
      <c r="N1110" s="50" t="s">
        <v>365</v>
      </c>
      <c r="O1110" s="50" t="s">
        <v>1290</v>
      </c>
      <c r="P1110" s="55">
        <v>-1507.23</v>
      </c>
      <c r="Q1110" s="52">
        <v>11</v>
      </c>
      <c r="R1110" s="50" t="s">
        <v>2129</v>
      </c>
      <c r="S1110" s="52">
        <v>2020</v>
      </c>
      <c r="T1110" s="50" t="s">
        <v>2130</v>
      </c>
      <c r="U1110" s="50" t="s">
        <v>263</v>
      </c>
      <c r="V1110" s="50" t="s">
        <v>337</v>
      </c>
      <c r="W1110" s="50" t="s">
        <v>366</v>
      </c>
      <c r="X1110" s="52">
        <v>1</v>
      </c>
      <c r="Y1110" s="52">
        <v>146471</v>
      </c>
      <c r="Z1110" s="50" t="s">
        <v>266</v>
      </c>
      <c r="AA1110" s="52">
        <v>1</v>
      </c>
      <c r="AB1110" s="52">
        <v>0</v>
      </c>
      <c r="AC1110" s="51">
        <v>44141</v>
      </c>
      <c r="AD1110" s="51">
        <v>44169</v>
      </c>
      <c r="AE1110" s="50" t="s">
        <v>670</v>
      </c>
    </row>
    <row r="1111" spans="1:31" ht="17.25" customHeight="1">
      <c r="A1111" s="57" t="str">
        <f t="shared" si="35"/>
        <v>SALÁRIOS E ORDENADOS</v>
      </c>
      <c r="B1111" s="69" t="str">
        <f>VLOOKUP(A1111,'De Para'!$C$3:$D$195,2,0)</f>
        <v>FOLHA E ENCARGOS</v>
      </c>
      <c r="C1111" s="83">
        <f t="shared" si="34"/>
        <v>11</v>
      </c>
      <c r="D1111" s="50" t="s">
        <v>258</v>
      </c>
      <c r="E1111" s="50" t="s">
        <v>410</v>
      </c>
      <c r="F1111" s="51">
        <v>44141</v>
      </c>
      <c r="G1111" s="50" t="s">
        <v>278</v>
      </c>
      <c r="H1111" s="52">
        <v>100</v>
      </c>
      <c r="I1111" s="50" t="s">
        <v>675</v>
      </c>
      <c r="J1111" s="50" t="s">
        <v>409</v>
      </c>
      <c r="K1111" s="50" t="s">
        <v>410</v>
      </c>
      <c r="L1111" s="50" t="s">
        <v>279</v>
      </c>
      <c r="M1111" s="52">
        <v>174416</v>
      </c>
      <c r="N1111" s="50" t="s">
        <v>280</v>
      </c>
      <c r="O1111" s="50" t="s">
        <v>281</v>
      </c>
      <c r="P1111" s="55">
        <v>-24853.91</v>
      </c>
      <c r="Q1111" s="52">
        <v>11</v>
      </c>
      <c r="R1111" s="50" t="s">
        <v>2043</v>
      </c>
      <c r="S1111" s="52">
        <v>2020</v>
      </c>
      <c r="T1111" s="50" t="s">
        <v>2044</v>
      </c>
      <c r="U1111" s="50" t="s">
        <v>263</v>
      </c>
      <c r="V1111" s="50" t="s">
        <v>282</v>
      </c>
      <c r="W1111" s="50" t="s">
        <v>283</v>
      </c>
      <c r="X1111" s="52">
        <v>1</v>
      </c>
      <c r="Y1111" s="52">
        <v>144454</v>
      </c>
      <c r="Z1111" s="50" t="s">
        <v>266</v>
      </c>
      <c r="AA1111" s="52">
        <v>1</v>
      </c>
      <c r="AB1111" s="52">
        <v>0</v>
      </c>
      <c r="AC1111" s="51">
        <v>44141</v>
      </c>
      <c r="AD1111" s="51">
        <v>44169</v>
      </c>
      <c r="AE1111" s="50" t="s">
        <v>670</v>
      </c>
    </row>
    <row r="1112" spans="1:31" ht="17.25" customHeight="1">
      <c r="A1112" s="57" t="str">
        <f t="shared" si="35"/>
        <v>TARIFAS BANCÁRIAS</v>
      </c>
      <c r="B1112" s="69" t="str">
        <f>VLOOKUP(A1112,'De Para'!$C$3:$D$195,2,0)</f>
        <v>PAGAMENTO DE IMPOSTOS E TAXAS</v>
      </c>
      <c r="C1112" s="83">
        <f t="shared" si="34"/>
        <v>11</v>
      </c>
      <c r="D1112" s="50" t="s">
        <v>258</v>
      </c>
      <c r="E1112" s="50" t="s">
        <v>410</v>
      </c>
      <c r="F1112" s="51">
        <v>44141</v>
      </c>
      <c r="G1112" s="50" t="s">
        <v>378</v>
      </c>
      <c r="H1112" s="52">
        <v>100</v>
      </c>
      <c r="I1112" s="50" t="s">
        <v>675</v>
      </c>
      <c r="J1112" s="50" t="s">
        <v>409</v>
      </c>
      <c r="K1112" s="50" t="s">
        <v>410</v>
      </c>
      <c r="L1112" s="50" t="s">
        <v>548</v>
      </c>
      <c r="M1112" s="52">
        <v>174477</v>
      </c>
      <c r="N1112" s="50" t="s">
        <v>549</v>
      </c>
      <c r="O1112" s="50"/>
      <c r="P1112" s="55">
        <v>-35.85</v>
      </c>
      <c r="Q1112" s="52">
        <v>11</v>
      </c>
      <c r="R1112" s="50" t="s">
        <v>262</v>
      </c>
      <c r="S1112" s="52">
        <v>2020</v>
      </c>
      <c r="T1112" s="50" t="s">
        <v>550</v>
      </c>
      <c r="U1112" s="50" t="s">
        <v>263</v>
      </c>
      <c r="V1112" s="50" t="s">
        <v>276</v>
      </c>
      <c r="W1112" s="50" t="s">
        <v>429</v>
      </c>
      <c r="X1112" s="52">
        <v>1</v>
      </c>
      <c r="Y1112" s="52"/>
      <c r="Z1112" s="50" t="s">
        <v>266</v>
      </c>
      <c r="AA1112" s="52">
        <v>1</v>
      </c>
      <c r="AB1112" s="52">
        <v>1</v>
      </c>
      <c r="AC1112" s="51">
        <v>44141</v>
      </c>
      <c r="AD1112" s="51">
        <v>44169</v>
      </c>
      <c r="AE1112" s="50" t="s">
        <v>670</v>
      </c>
    </row>
    <row r="1113" spans="1:31" ht="17.25" customHeight="1">
      <c r="A1113" s="57" t="str">
        <f t="shared" si="35"/>
        <v>RENDIMENTO SOBRE APLICAÇÃO FINANCEIRA</v>
      </c>
      <c r="B1113" s="69" t="str">
        <f>VLOOKUP(A1113,'De Para'!$C$3:$D$195,2,0)</f>
        <v>JUROS POR APLICAÇÕES</v>
      </c>
      <c r="C1113" s="83">
        <f t="shared" si="34"/>
        <v>11</v>
      </c>
      <c r="D1113" s="50" t="s">
        <v>258</v>
      </c>
      <c r="E1113" s="50" t="s">
        <v>410</v>
      </c>
      <c r="F1113" s="51">
        <v>44141</v>
      </c>
      <c r="G1113" s="50" t="s">
        <v>621</v>
      </c>
      <c r="H1113" s="52">
        <v>100</v>
      </c>
      <c r="I1113" s="50" t="s">
        <v>675</v>
      </c>
      <c r="J1113" s="50" t="s">
        <v>409</v>
      </c>
      <c r="K1113" s="50" t="s">
        <v>410</v>
      </c>
      <c r="L1113" s="50" t="s">
        <v>497</v>
      </c>
      <c r="M1113" s="52">
        <v>174479</v>
      </c>
      <c r="N1113" s="50" t="s">
        <v>498</v>
      </c>
      <c r="O1113" s="50"/>
      <c r="P1113" s="55">
        <v>75.78</v>
      </c>
      <c r="Q1113" s="52">
        <v>11</v>
      </c>
      <c r="R1113" s="50" t="s">
        <v>526</v>
      </c>
      <c r="S1113" s="52">
        <v>2020</v>
      </c>
      <c r="T1113" s="50" t="s">
        <v>1839</v>
      </c>
      <c r="U1113" s="50" t="s">
        <v>263</v>
      </c>
      <c r="V1113" s="50" t="s">
        <v>276</v>
      </c>
      <c r="W1113" s="50" t="s">
        <v>500</v>
      </c>
      <c r="X1113" s="52">
        <v>1</v>
      </c>
      <c r="Y1113" s="52"/>
      <c r="Z1113" s="50" t="s">
        <v>266</v>
      </c>
      <c r="AA1113" s="52">
        <v>1</v>
      </c>
      <c r="AB1113" s="52">
        <v>1</v>
      </c>
      <c r="AC1113" s="51">
        <v>44141</v>
      </c>
      <c r="AD1113" s="51">
        <v>44169</v>
      </c>
      <c r="AE1113" s="50" t="s">
        <v>670</v>
      </c>
    </row>
    <row r="1114" spans="1:31" ht="17.25" customHeight="1">
      <c r="A1114" s="57" t="str">
        <f t="shared" si="35"/>
        <v>APLICAÇÃO / RESGATE DE APLICAÇÃO</v>
      </c>
      <c r="B1114" s="69" t="str">
        <f>VLOOKUP(A1114,'De Para'!$C$3:$D$195,2,0)</f>
        <v>RECEBÍVEIS NAO CORRENTES</v>
      </c>
      <c r="C1114" s="83">
        <f t="shared" si="34"/>
        <v>11</v>
      </c>
      <c r="D1114" s="50" t="s">
        <v>258</v>
      </c>
      <c r="E1114" s="50" t="s">
        <v>410</v>
      </c>
      <c r="F1114" s="51">
        <v>44141</v>
      </c>
      <c r="G1114" s="50" t="s">
        <v>259</v>
      </c>
      <c r="H1114" s="52">
        <v>100</v>
      </c>
      <c r="I1114" s="50" t="s">
        <v>690</v>
      </c>
      <c r="J1114" s="50" t="s">
        <v>409</v>
      </c>
      <c r="K1114" s="50" t="s">
        <v>410</v>
      </c>
      <c r="L1114" s="50" t="s">
        <v>260</v>
      </c>
      <c r="M1114" s="52">
        <v>174483</v>
      </c>
      <c r="N1114" s="50" t="s">
        <v>261</v>
      </c>
      <c r="O1114" s="50"/>
      <c r="P1114" s="55">
        <v>-198345.63</v>
      </c>
      <c r="Q1114" s="52">
        <v>11</v>
      </c>
      <c r="R1114" s="50" t="s">
        <v>262</v>
      </c>
      <c r="S1114" s="52">
        <v>2020</v>
      </c>
      <c r="T1114" s="50" t="s">
        <v>1840</v>
      </c>
      <c r="U1114" s="50" t="s">
        <v>263</v>
      </c>
      <c r="V1114" s="50" t="s">
        <v>264</v>
      </c>
      <c r="W1114" s="50" t="s">
        <v>265</v>
      </c>
      <c r="X1114" s="52">
        <v>1</v>
      </c>
      <c r="Y1114" s="52"/>
      <c r="Z1114" s="50" t="s">
        <v>266</v>
      </c>
      <c r="AA1114" s="52">
        <v>1</v>
      </c>
      <c r="AB1114" s="52">
        <v>1</v>
      </c>
      <c r="AC1114" s="51">
        <v>44141</v>
      </c>
      <c r="AD1114" s="51">
        <v>44169</v>
      </c>
      <c r="AE1114" s="50" t="s">
        <v>671</v>
      </c>
    </row>
    <row r="1115" spans="1:31" ht="17.25" customHeight="1">
      <c r="A1115" s="57" t="str">
        <f t="shared" si="35"/>
        <v>APLICAÇÃO / RESGATE DE APLICAÇÃO</v>
      </c>
      <c r="B1115" s="69" t="str">
        <f>VLOOKUP(A1115,'De Para'!$C$3:$D$195,2,0)</f>
        <v>RECEBÍVEIS NAO CORRENTES</v>
      </c>
      <c r="C1115" s="83">
        <f t="shared" si="34"/>
        <v>11</v>
      </c>
      <c r="D1115" s="50" t="s">
        <v>258</v>
      </c>
      <c r="E1115" s="50" t="s">
        <v>410</v>
      </c>
      <c r="F1115" s="51">
        <v>44141</v>
      </c>
      <c r="G1115" s="50" t="s">
        <v>624</v>
      </c>
      <c r="H1115" s="52">
        <v>100</v>
      </c>
      <c r="I1115" s="50" t="s">
        <v>675</v>
      </c>
      <c r="J1115" s="50" t="s">
        <v>409</v>
      </c>
      <c r="K1115" s="50" t="s">
        <v>410</v>
      </c>
      <c r="L1115" s="50" t="s">
        <v>260</v>
      </c>
      <c r="M1115" s="52">
        <v>174484</v>
      </c>
      <c r="N1115" s="50" t="s">
        <v>261</v>
      </c>
      <c r="O1115" s="50"/>
      <c r="P1115" s="55">
        <v>198345.63</v>
      </c>
      <c r="Q1115" s="52">
        <v>11</v>
      </c>
      <c r="R1115" s="50" t="s">
        <v>262</v>
      </c>
      <c r="S1115" s="52">
        <v>2020</v>
      </c>
      <c r="T1115" s="50" t="s">
        <v>1840</v>
      </c>
      <c r="U1115" s="50" t="s">
        <v>263</v>
      </c>
      <c r="V1115" s="50" t="s">
        <v>264</v>
      </c>
      <c r="W1115" s="50" t="s">
        <v>265</v>
      </c>
      <c r="X1115" s="52">
        <v>1</v>
      </c>
      <c r="Y1115" s="52"/>
      <c r="Z1115" s="50" t="s">
        <v>266</v>
      </c>
      <c r="AA1115" s="52">
        <v>1</v>
      </c>
      <c r="AB1115" s="52">
        <v>0</v>
      </c>
      <c r="AC1115" s="51">
        <v>44141</v>
      </c>
      <c r="AD1115" s="51">
        <v>44169</v>
      </c>
      <c r="AE1115" s="50" t="s">
        <v>670</v>
      </c>
    </row>
    <row r="1116" spans="1:31" ht="17.25" customHeight="1">
      <c r="A1116" s="57" t="str">
        <f t="shared" si="35"/>
        <v>EST. MATERIAIS DE EXPEDIENTE C/ RESTRICAO</v>
      </c>
      <c r="B1116" s="69" t="str">
        <f>VLOOKUP(A1116,'De Para'!$C$3:$D$195,2,0)</f>
        <v>FORNECEDORES</v>
      </c>
      <c r="C1116" s="83">
        <f t="shared" si="34"/>
        <v>11</v>
      </c>
      <c r="D1116" s="50" t="s">
        <v>258</v>
      </c>
      <c r="E1116" s="50" t="s">
        <v>410</v>
      </c>
      <c r="F1116" s="51">
        <v>44144</v>
      </c>
      <c r="G1116" s="50" t="s">
        <v>278</v>
      </c>
      <c r="H1116" s="52">
        <v>100</v>
      </c>
      <c r="I1116" s="50" t="s">
        <v>675</v>
      </c>
      <c r="J1116" s="50" t="s">
        <v>409</v>
      </c>
      <c r="K1116" s="50" t="s">
        <v>410</v>
      </c>
      <c r="L1116" s="50" t="s">
        <v>470</v>
      </c>
      <c r="M1116" s="52">
        <v>174513</v>
      </c>
      <c r="N1116" s="50" t="s">
        <v>471</v>
      </c>
      <c r="O1116" s="50" t="s">
        <v>598</v>
      </c>
      <c r="P1116" s="55">
        <v>-939</v>
      </c>
      <c r="Q1116" s="52">
        <v>11</v>
      </c>
      <c r="R1116" s="50" t="s">
        <v>2131</v>
      </c>
      <c r="S1116" s="52">
        <v>2020</v>
      </c>
      <c r="T1116" s="50" t="s">
        <v>2132</v>
      </c>
      <c r="U1116" s="50" t="s">
        <v>263</v>
      </c>
      <c r="V1116" s="50" t="s">
        <v>303</v>
      </c>
      <c r="W1116" s="50" t="s">
        <v>351</v>
      </c>
      <c r="X1116" s="52">
        <v>1</v>
      </c>
      <c r="Y1116" s="52">
        <v>145591</v>
      </c>
      <c r="Z1116" s="50" t="s">
        <v>266</v>
      </c>
      <c r="AA1116" s="52">
        <v>1</v>
      </c>
      <c r="AB1116" s="52">
        <v>0</v>
      </c>
      <c r="AC1116" s="51">
        <v>44144</v>
      </c>
      <c r="AD1116" s="51">
        <v>44169</v>
      </c>
      <c r="AE1116" s="50" t="s">
        <v>670</v>
      </c>
    </row>
    <row r="1117" spans="1:31" ht="17.25" customHeight="1">
      <c r="A1117" s="57" t="str">
        <f t="shared" si="35"/>
        <v>SERVICO DE ENGENHARIA CLINICA</v>
      </c>
      <c r="B1117" s="69" t="str">
        <f>VLOOKUP(A1117,'De Para'!$C$3:$D$195,2,0)</f>
        <v>FORNECEDORES</v>
      </c>
      <c r="C1117" s="83">
        <f t="shared" si="34"/>
        <v>10</v>
      </c>
      <c r="D1117" s="50" t="s">
        <v>258</v>
      </c>
      <c r="E1117" s="50" t="s">
        <v>410</v>
      </c>
      <c r="F1117" s="51">
        <v>44123</v>
      </c>
      <c r="G1117" s="50" t="s">
        <v>278</v>
      </c>
      <c r="H1117" s="52">
        <v>100</v>
      </c>
      <c r="I1117" s="50" t="s">
        <v>675</v>
      </c>
      <c r="J1117" s="50" t="s">
        <v>409</v>
      </c>
      <c r="K1117" s="50" t="s">
        <v>410</v>
      </c>
      <c r="L1117" s="50" t="s">
        <v>321</v>
      </c>
      <c r="M1117" s="52">
        <v>174666</v>
      </c>
      <c r="N1117" s="50" t="s">
        <v>322</v>
      </c>
      <c r="O1117" s="50" t="s">
        <v>323</v>
      </c>
      <c r="P1117" s="55">
        <v>-158445.09</v>
      </c>
      <c r="Q1117" s="52">
        <v>10</v>
      </c>
      <c r="R1117" s="50" t="s">
        <v>2133</v>
      </c>
      <c r="S1117" s="52">
        <v>2020</v>
      </c>
      <c r="T1117" s="50" t="s">
        <v>2134</v>
      </c>
      <c r="U1117" s="50" t="s">
        <v>263</v>
      </c>
      <c r="V1117" s="50" t="s">
        <v>288</v>
      </c>
      <c r="W1117" s="50" t="s">
        <v>289</v>
      </c>
      <c r="X1117" s="52">
        <v>1</v>
      </c>
      <c r="Y1117" s="52">
        <v>142636</v>
      </c>
      <c r="Z1117" s="50" t="s">
        <v>266</v>
      </c>
      <c r="AA1117" s="52">
        <v>1</v>
      </c>
      <c r="AB1117" s="52">
        <v>0</v>
      </c>
      <c r="AC1117" s="51">
        <v>44123</v>
      </c>
      <c r="AD1117" s="51">
        <v>44145</v>
      </c>
      <c r="AE1117" s="50" t="s">
        <v>670</v>
      </c>
    </row>
    <row r="1118" spans="1:31" ht="17.25" customHeight="1">
      <c r="A1118" s="57" t="str">
        <f t="shared" si="35"/>
        <v>SERVICO DE ENGENHARIA CLINICA</v>
      </c>
      <c r="B1118" s="69" t="str">
        <f>VLOOKUP(A1118,'De Para'!$C$3:$D$195,2,0)</f>
        <v>FORNECEDORES</v>
      </c>
      <c r="C1118" s="83">
        <f t="shared" si="34"/>
        <v>10</v>
      </c>
      <c r="D1118" s="50" t="s">
        <v>258</v>
      </c>
      <c r="E1118" s="50" t="s">
        <v>410</v>
      </c>
      <c r="F1118" s="51">
        <v>44124</v>
      </c>
      <c r="G1118" s="50" t="s">
        <v>278</v>
      </c>
      <c r="H1118" s="52">
        <v>100</v>
      </c>
      <c r="I1118" s="50" t="s">
        <v>675</v>
      </c>
      <c r="J1118" s="50" t="s">
        <v>409</v>
      </c>
      <c r="K1118" s="50" t="s">
        <v>410</v>
      </c>
      <c r="L1118" s="50" t="s">
        <v>321</v>
      </c>
      <c r="M1118" s="52">
        <v>174667</v>
      </c>
      <c r="N1118" s="50" t="s">
        <v>322</v>
      </c>
      <c r="O1118" s="50" t="s">
        <v>323</v>
      </c>
      <c r="P1118" s="55">
        <v>-2923.41</v>
      </c>
      <c r="Q1118" s="52">
        <v>10</v>
      </c>
      <c r="R1118" s="50" t="s">
        <v>2133</v>
      </c>
      <c r="S1118" s="52">
        <v>2020</v>
      </c>
      <c r="T1118" s="50" t="s">
        <v>2134</v>
      </c>
      <c r="U1118" s="50" t="s">
        <v>263</v>
      </c>
      <c r="V1118" s="50" t="s">
        <v>288</v>
      </c>
      <c r="W1118" s="50" t="s">
        <v>289</v>
      </c>
      <c r="X1118" s="52">
        <v>1</v>
      </c>
      <c r="Y1118" s="52">
        <v>142636</v>
      </c>
      <c r="Z1118" s="50" t="s">
        <v>266</v>
      </c>
      <c r="AA1118" s="52">
        <v>1</v>
      </c>
      <c r="AB1118" s="52">
        <v>0</v>
      </c>
      <c r="AC1118" s="51">
        <v>44124</v>
      </c>
      <c r="AD1118" s="51">
        <v>44145</v>
      </c>
      <c r="AE1118" s="50" t="s">
        <v>670</v>
      </c>
    </row>
    <row r="1119" spans="1:31" ht="17.25" customHeight="1">
      <c r="A1119" s="57" t="str">
        <f t="shared" si="35"/>
        <v>RENDIMENTO SOBRE APLICAÇÃO FINANCEIRA</v>
      </c>
      <c r="B1119" s="69" t="str">
        <f>VLOOKUP(A1119,'De Para'!$C$3:$D$195,2,0)</f>
        <v>JUROS POR APLICAÇÕES</v>
      </c>
      <c r="C1119" s="83">
        <f t="shared" ref="C1119:C1182" si="36">MONTH(AC1119)</f>
        <v>11</v>
      </c>
      <c r="D1119" s="50" t="s">
        <v>258</v>
      </c>
      <c r="E1119" s="50" t="s">
        <v>410</v>
      </c>
      <c r="F1119" s="51">
        <v>44144</v>
      </c>
      <c r="G1119" s="50" t="s">
        <v>621</v>
      </c>
      <c r="H1119" s="52">
        <v>100</v>
      </c>
      <c r="I1119" s="50" t="s">
        <v>675</v>
      </c>
      <c r="J1119" s="50" t="s">
        <v>409</v>
      </c>
      <c r="K1119" s="50" t="s">
        <v>410</v>
      </c>
      <c r="L1119" s="50" t="s">
        <v>497</v>
      </c>
      <c r="M1119" s="52">
        <v>174689</v>
      </c>
      <c r="N1119" s="50" t="s">
        <v>498</v>
      </c>
      <c r="O1119" s="50"/>
      <c r="P1119" s="55">
        <v>21.17</v>
      </c>
      <c r="Q1119" s="52">
        <v>11</v>
      </c>
      <c r="R1119" s="50" t="s">
        <v>499</v>
      </c>
      <c r="S1119" s="52">
        <v>2020</v>
      </c>
      <c r="T1119" s="50" t="s">
        <v>1839</v>
      </c>
      <c r="U1119" s="50" t="s">
        <v>263</v>
      </c>
      <c r="V1119" s="50" t="s">
        <v>276</v>
      </c>
      <c r="W1119" s="50" t="s">
        <v>500</v>
      </c>
      <c r="X1119" s="52">
        <v>1</v>
      </c>
      <c r="Y1119" s="52"/>
      <c r="Z1119" s="50" t="s">
        <v>266</v>
      </c>
      <c r="AA1119" s="52">
        <v>1</v>
      </c>
      <c r="AB1119" s="52">
        <v>1</v>
      </c>
      <c r="AC1119" s="51">
        <v>44144</v>
      </c>
      <c r="AD1119" s="51">
        <v>44169</v>
      </c>
      <c r="AE1119" s="50" t="s">
        <v>670</v>
      </c>
    </row>
    <row r="1120" spans="1:31" ht="17.25" customHeight="1">
      <c r="A1120" s="57" t="str">
        <f t="shared" si="35"/>
        <v>EMPRÉSTIMOS / DEVOLUÇÃO ENTRE CONTAS</v>
      </c>
      <c r="B1120" s="69" t="str">
        <f>VLOOKUP(A1120,'De Para'!$C$3:$D$195,2,0)</f>
        <v>FOLHA E ENCARGOS</v>
      </c>
      <c r="C1120" s="83">
        <f t="shared" si="36"/>
        <v>11</v>
      </c>
      <c r="D1120" s="50" t="s">
        <v>258</v>
      </c>
      <c r="E1120" s="50" t="s">
        <v>410</v>
      </c>
      <c r="F1120" s="51">
        <v>44144</v>
      </c>
      <c r="G1120" s="50" t="s">
        <v>259</v>
      </c>
      <c r="H1120" s="52">
        <v>100</v>
      </c>
      <c r="I1120" s="50" t="s">
        <v>675</v>
      </c>
      <c r="J1120" s="50" t="s">
        <v>409</v>
      </c>
      <c r="K1120" s="50" t="s">
        <v>410</v>
      </c>
      <c r="L1120" s="50" t="s">
        <v>361</v>
      </c>
      <c r="M1120" s="52">
        <v>174695</v>
      </c>
      <c r="N1120" s="50" t="s">
        <v>362</v>
      </c>
      <c r="O1120" s="50"/>
      <c r="P1120" s="55">
        <v>-61136.56</v>
      </c>
      <c r="Q1120" s="52">
        <v>11</v>
      </c>
      <c r="R1120" s="50" t="s">
        <v>262</v>
      </c>
      <c r="S1120" s="52">
        <v>2020</v>
      </c>
      <c r="T1120" s="50" t="s">
        <v>636</v>
      </c>
      <c r="U1120" s="50" t="s">
        <v>263</v>
      </c>
      <c r="V1120" s="50" t="s">
        <v>264</v>
      </c>
      <c r="W1120" s="50" t="s">
        <v>363</v>
      </c>
      <c r="X1120" s="52">
        <v>1</v>
      </c>
      <c r="Y1120" s="52"/>
      <c r="Z1120" s="50" t="s">
        <v>266</v>
      </c>
      <c r="AA1120" s="52">
        <v>1</v>
      </c>
      <c r="AB1120" s="52">
        <v>1</v>
      </c>
      <c r="AC1120" s="51">
        <v>44144</v>
      </c>
      <c r="AD1120" s="51">
        <v>44169</v>
      </c>
      <c r="AE1120" s="50" t="s">
        <v>670</v>
      </c>
    </row>
    <row r="1121" spans="1:31" ht="17.25" customHeight="1">
      <c r="A1121" s="57" t="str">
        <f t="shared" si="35"/>
        <v>APLICAÇÃO / RESGATE DE APLICAÇÃO</v>
      </c>
      <c r="B1121" s="69" t="str">
        <f>VLOOKUP(A1121,'De Para'!$C$3:$D$195,2,0)</f>
        <v>RECEBÍVEIS NAO CORRENTES</v>
      </c>
      <c r="C1121" s="83">
        <f t="shared" si="36"/>
        <v>11</v>
      </c>
      <c r="D1121" s="50" t="s">
        <v>258</v>
      </c>
      <c r="E1121" s="50" t="s">
        <v>410</v>
      </c>
      <c r="F1121" s="51">
        <v>44144</v>
      </c>
      <c r="G1121" s="50" t="s">
        <v>259</v>
      </c>
      <c r="H1121" s="52">
        <v>100</v>
      </c>
      <c r="I1121" s="50" t="s">
        <v>690</v>
      </c>
      <c r="J1121" s="50" t="s">
        <v>409</v>
      </c>
      <c r="K1121" s="50" t="s">
        <v>410</v>
      </c>
      <c r="L1121" s="50" t="s">
        <v>260</v>
      </c>
      <c r="M1121" s="52">
        <v>174712</v>
      </c>
      <c r="N1121" s="50" t="s">
        <v>261</v>
      </c>
      <c r="O1121" s="50"/>
      <c r="P1121" s="55">
        <v>-54201.06</v>
      </c>
      <c r="Q1121" s="52">
        <v>11</v>
      </c>
      <c r="R1121" s="50" t="s">
        <v>262</v>
      </c>
      <c r="S1121" s="52">
        <v>2020</v>
      </c>
      <c r="T1121" s="50" t="s">
        <v>1840</v>
      </c>
      <c r="U1121" s="50" t="s">
        <v>263</v>
      </c>
      <c r="V1121" s="50" t="s">
        <v>264</v>
      </c>
      <c r="W1121" s="50" t="s">
        <v>265</v>
      </c>
      <c r="X1121" s="52">
        <v>1</v>
      </c>
      <c r="Y1121" s="52"/>
      <c r="Z1121" s="50" t="s">
        <v>266</v>
      </c>
      <c r="AA1121" s="52">
        <v>1</v>
      </c>
      <c r="AB1121" s="52">
        <v>1</v>
      </c>
      <c r="AC1121" s="51">
        <v>44144</v>
      </c>
      <c r="AD1121" s="51">
        <v>44169</v>
      </c>
      <c r="AE1121" s="50" t="s">
        <v>671</v>
      </c>
    </row>
    <row r="1122" spans="1:31" ht="17.25" customHeight="1">
      <c r="A1122" s="57" t="str">
        <f t="shared" si="35"/>
        <v>APLICAÇÃO / RESGATE DE APLICAÇÃO</v>
      </c>
      <c r="B1122" s="69" t="str">
        <f>VLOOKUP(A1122,'De Para'!$C$3:$D$195,2,0)</f>
        <v>RECEBÍVEIS NAO CORRENTES</v>
      </c>
      <c r="C1122" s="83">
        <f t="shared" si="36"/>
        <v>11</v>
      </c>
      <c r="D1122" s="50" t="s">
        <v>258</v>
      </c>
      <c r="E1122" s="50" t="s">
        <v>410</v>
      </c>
      <c r="F1122" s="51">
        <v>44144</v>
      </c>
      <c r="G1122" s="50" t="s">
        <v>624</v>
      </c>
      <c r="H1122" s="52">
        <v>100</v>
      </c>
      <c r="I1122" s="50" t="s">
        <v>675</v>
      </c>
      <c r="J1122" s="50" t="s">
        <v>409</v>
      </c>
      <c r="K1122" s="50" t="s">
        <v>410</v>
      </c>
      <c r="L1122" s="50" t="s">
        <v>260</v>
      </c>
      <c r="M1122" s="52">
        <v>174713</v>
      </c>
      <c r="N1122" s="50" t="s">
        <v>261</v>
      </c>
      <c r="O1122" s="50"/>
      <c r="P1122" s="55">
        <v>54201.06</v>
      </c>
      <c r="Q1122" s="52">
        <v>11</v>
      </c>
      <c r="R1122" s="50" t="s">
        <v>262</v>
      </c>
      <c r="S1122" s="52">
        <v>2020</v>
      </c>
      <c r="T1122" s="50" t="s">
        <v>1840</v>
      </c>
      <c r="U1122" s="50" t="s">
        <v>263</v>
      </c>
      <c r="V1122" s="50" t="s">
        <v>264</v>
      </c>
      <c r="W1122" s="50" t="s">
        <v>265</v>
      </c>
      <c r="X1122" s="52">
        <v>1</v>
      </c>
      <c r="Y1122" s="52"/>
      <c r="Z1122" s="50" t="s">
        <v>266</v>
      </c>
      <c r="AA1122" s="52">
        <v>1</v>
      </c>
      <c r="AB1122" s="52">
        <v>0</v>
      </c>
      <c r="AC1122" s="51">
        <v>44144</v>
      </c>
      <c r="AD1122" s="51">
        <v>44169</v>
      </c>
      <c r="AE1122" s="50" t="s">
        <v>670</v>
      </c>
    </row>
    <row r="1123" spans="1:31" ht="17.25" customHeight="1">
      <c r="A1123" s="57" t="str">
        <f t="shared" si="35"/>
        <v>ADIANTAMENTO DE VIAGENS</v>
      </c>
      <c r="B1123" s="69" t="str">
        <f>VLOOKUP(A1123,'De Para'!$C$3:$D$195,2,0)</f>
        <v>FORNECEDORES</v>
      </c>
      <c r="C1123" s="83">
        <f t="shared" si="36"/>
        <v>11</v>
      </c>
      <c r="D1123" s="50" t="s">
        <v>258</v>
      </c>
      <c r="E1123" s="50" t="s">
        <v>410</v>
      </c>
      <c r="F1123" s="51">
        <v>44145</v>
      </c>
      <c r="G1123" s="50" t="s">
        <v>278</v>
      </c>
      <c r="H1123" s="52">
        <v>100</v>
      </c>
      <c r="I1123" s="50" t="s">
        <v>675</v>
      </c>
      <c r="J1123" s="50" t="s">
        <v>409</v>
      </c>
      <c r="K1123" s="50" t="s">
        <v>410</v>
      </c>
      <c r="L1123" s="50" t="s">
        <v>2135</v>
      </c>
      <c r="M1123" s="52">
        <v>174714</v>
      </c>
      <c r="N1123" s="50" t="s">
        <v>2136</v>
      </c>
      <c r="O1123" s="50" t="s">
        <v>735</v>
      </c>
      <c r="P1123" s="55">
        <v>-400</v>
      </c>
      <c r="Q1123" s="52">
        <v>11</v>
      </c>
      <c r="R1123" s="50" t="s">
        <v>2137</v>
      </c>
      <c r="S1123" s="52">
        <v>2020</v>
      </c>
      <c r="T1123" s="50" t="s">
        <v>2138</v>
      </c>
      <c r="U1123" s="50" t="s">
        <v>263</v>
      </c>
      <c r="V1123" s="50" t="s">
        <v>355</v>
      </c>
      <c r="W1123" s="50" t="s">
        <v>646</v>
      </c>
      <c r="X1123" s="52">
        <v>1</v>
      </c>
      <c r="Y1123" s="52">
        <v>147410</v>
      </c>
      <c r="Z1123" s="50" t="s">
        <v>266</v>
      </c>
      <c r="AA1123" s="52">
        <v>1</v>
      </c>
      <c r="AB1123" s="52">
        <v>0</v>
      </c>
      <c r="AC1123" s="51">
        <v>44145</v>
      </c>
      <c r="AD1123" s="51">
        <v>44169</v>
      </c>
      <c r="AE1123" s="50" t="s">
        <v>670</v>
      </c>
    </row>
    <row r="1124" spans="1:31" ht="17.25" customHeight="1">
      <c r="A1124" s="57" t="str">
        <f t="shared" si="35"/>
        <v>RECEITA DE CONTRATOS DE GESTÃO HOSPITALAR - CR</v>
      </c>
      <c r="B1124" s="69" t="str">
        <f>VLOOKUP(A1124,'De Para'!$C$3:$D$195,2,0)</f>
        <v>INGRESSOS DE FATURAS</v>
      </c>
      <c r="C1124" s="83">
        <f t="shared" si="36"/>
        <v>11</v>
      </c>
      <c r="D1124" s="50" t="s">
        <v>258</v>
      </c>
      <c r="E1124" s="50" t="s">
        <v>410</v>
      </c>
      <c r="F1124" s="51">
        <v>44144</v>
      </c>
      <c r="G1124" s="50" t="s">
        <v>621</v>
      </c>
      <c r="H1124" s="52">
        <v>100</v>
      </c>
      <c r="I1124" s="86" t="s">
        <v>757</v>
      </c>
      <c r="J1124" s="50" t="s">
        <v>409</v>
      </c>
      <c r="K1124" s="50" t="s">
        <v>410</v>
      </c>
      <c r="L1124" s="50" t="s">
        <v>632</v>
      </c>
      <c r="M1124" s="52">
        <v>174825</v>
      </c>
      <c r="N1124" s="50" t="s">
        <v>633</v>
      </c>
      <c r="O1124" s="53"/>
      <c r="P1124" s="55">
        <v>915000</v>
      </c>
      <c r="Q1124" s="52">
        <v>11</v>
      </c>
      <c r="R1124" s="50" t="s">
        <v>1333</v>
      </c>
      <c r="S1124" s="52">
        <v>2020</v>
      </c>
      <c r="T1124" s="50" t="s">
        <v>2139</v>
      </c>
      <c r="U1124" s="50" t="s">
        <v>629</v>
      </c>
      <c r="V1124" s="50" t="s">
        <v>630</v>
      </c>
      <c r="W1124" s="50" t="s">
        <v>634</v>
      </c>
      <c r="X1124" s="52">
        <v>1</v>
      </c>
      <c r="Y1124" s="52"/>
      <c r="Z1124" s="50" t="s">
        <v>266</v>
      </c>
      <c r="AA1124" s="52">
        <v>1</v>
      </c>
      <c r="AB1124" s="52">
        <v>1</v>
      </c>
      <c r="AC1124" s="51">
        <v>44144</v>
      </c>
      <c r="AD1124" s="51">
        <v>44169</v>
      </c>
      <c r="AE1124" s="50" t="s">
        <v>672</v>
      </c>
    </row>
    <row r="1125" spans="1:31" ht="17.25" customHeight="1">
      <c r="A1125" s="57" t="str">
        <f t="shared" si="35"/>
        <v>TRANSFERÊNCIA ENTRE CONTAS</v>
      </c>
      <c r="B1125" s="69" t="str">
        <f>VLOOKUP(A1125,'De Para'!$C$3:$D$195,2,0)</f>
        <v>RECEBÍVEIS NAO CORRENTES</v>
      </c>
      <c r="C1125" s="83">
        <f t="shared" si="36"/>
        <v>11</v>
      </c>
      <c r="D1125" s="50" t="s">
        <v>258</v>
      </c>
      <c r="E1125" s="50" t="s">
        <v>410</v>
      </c>
      <c r="F1125" s="51">
        <v>44145</v>
      </c>
      <c r="G1125" s="50" t="s">
        <v>259</v>
      </c>
      <c r="H1125" s="52">
        <v>100</v>
      </c>
      <c r="I1125" s="50" t="s">
        <v>757</v>
      </c>
      <c r="J1125" s="50" t="s">
        <v>409</v>
      </c>
      <c r="K1125" s="50" t="s">
        <v>410</v>
      </c>
      <c r="L1125" s="50" t="s">
        <v>267</v>
      </c>
      <c r="M1125" s="52">
        <v>174826</v>
      </c>
      <c r="N1125" s="50" t="s">
        <v>268</v>
      </c>
      <c r="O1125" s="50"/>
      <c r="P1125" s="55">
        <v>-915000</v>
      </c>
      <c r="Q1125" s="52">
        <v>11</v>
      </c>
      <c r="R1125" s="50" t="s">
        <v>262</v>
      </c>
      <c r="S1125" s="52">
        <v>2020</v>
      </c>
      <c r="T1125" s="50" t="s">
        <v>1380</v>
      </c>
      <c r="U1125" s="50" t="s">
        <v>263</v>
      </c>
      <c r="V1125" s="50" t="s">
        <v>264</v>
      </c>
      <c r="W1125" s="50" t="s">
        <v>270</v>
      </c>
      <c r="X1125" s="52">
        <v>1</v>
      </c>
      <c r="Y1125" s="52"/>
      <c r="Z1125" s="50" t="s">
        <v>266</v>
      </c>
      <c r="AA1125" s="52">
        <v>1</v>
      </c>
      <c r="AB1125" s="52">
        <v>1</v>
      </c>
      <c r="AC1125" s="51">
        <v>44145</v>
      </c>
      <c r="AD1125" s="51">
        <v>44169</v>
      </c>
      <c r="AE1125" s="50" t="s">
        <v>672</v>
      </c>
    </row>
    <row r="1126" spans="1:31" ht="17.25" customHeight="1">
      <c r="A1126" s="57" t="str">
        <f t="shared" si="35"/>
        <v>TRANSFERÊNCIA ENTRE CONTAS</v>
      </c>
      <c r="B1126" s="69" t="str">
        <f>VLOOKUP(A1126,'De Para'!$C$3:$D$195,2,0)</f>
        <v>RECEBÍVEIS NAO CORRENTES</v>
      </c>
      <c r="C1126" s="83">
        <f t="shared" si="36"/>
        <v>11</v>
      </c>
      <c r="D1126" s="50" t="s">
        <v>258</v>
      </c>
      <c r="E1126" s="50" t="s">
        <v>410</v>
      </c>
      <c r="F1126" s="51">
        <v>44145</v>
      </c>
      <c r="G1126" s="50" t="s">
        <v>624</v>
      </c>
      <c r="H1126" s="52">
        <v>100</v>
      </c>
      <c r="I1126" s="50" t="s">
        <v>675</v>
      </c>
      <c r="J1126" s="50" t="s">
        <v>409</v>
      </c>
      <c r="K1126" s="50" t="s">
        <v>410</v>
      </c>
      <c r="L1126" s="50" t="s">
        <v>267</v>
      </c>
      <c r="M1126" s="52">
        <v>174827</v>
      </c>
      <c r="N1126" s="50" t="s">
        <v>268</v>
      </c>
      <c r="O1126" s="50"/>
      <c r="P1126" s="55">
        <v>915000</v>
      </c>
      <c r="Q1126" s="52">
        <v>11</v>
      </c>
      <c r="R1126" s="50" t="s">
        <v>262</v>
      </c>
      <c r="S1126" s="52">
        <v>2020</v>
      </c>
      <c r="T1126" s="50" t="s">
        <v>1380</v>
      </c>
      <c r="U1126" s="50" t="s">
        <v>263</v>
      </c>
      <c r="V1126" s="50" t="s">
        <v>264</v>
      </c>
      <c r="W1126" s="50" t="s">
        <v>270</v>
      </c>
      <c r="X1126" s="52">
        <v>1</v>
      </c>
      <c r="Y1126" s="52"/>
      <c r="Z1126" s="50" t="s">
        <v>266</v>
      </c>
      <c r="AA1126" s="52">
        <v>1</v>
      </c>
      <c r="AB1126" s="52">
        <v>0</v>
      </c>
      <c r="AC1126" s="51">
        <v>44145</v>
      </c>
      <c r="AD1126" s="51">
        <v>44169</v>
      </c>
      <c r="AE1126" s="50" t="s">
        <v>670</v>
      </c>
    </row>
    <row r="1127" spans="1:31" ht="17.25" customHeight="1">
      <c r="A1127" s="57" t="str">
        <f t="shared" si="35"/>
        <v>APLICAÇÃO / RESGATE DE APLICAÇÃO</v>
      </c>
      <c r="B1127" s="69" t="str">
        <f>VLOOKUP(A1127,'De Para'!$C$3:$D$195,2,0)</f>
        <v>RECEBÍVEIS NAO CORRENTES</v>
      </c>
      <c r="C1127" s="83">
        <f t="shared" si="36"/>
        <v>11</v>
      </c>
      <c r="D1127" s="50" t="s">
        <v>258</v>
      </c>
      <c r="E1127" s="50" t="s">
        <v>410</v>
      </c>
      <c r="F1127" s="51">
        <v>44145</v>
      </c>
      <c r="G1127" s="50" t="s">
        <v>259</v>
      </c>
      <c r="H1127" s="52">
        <v>100</v>
      </c>
      <c r="I1127" s="50" t="s">
        <v>675</v>
      </c>
      <c r="J1127" s="50" t="s">
        <v>409</v>
      </c>
      <c r="K1127" s="50" t="s">
        <v>410</v>
      </c>
      <c r="L1127" s="50" t="s">
        <v>260</v>
      </c>
      <c r="M1127" s="52">
        <v>174828</v>
      </c>
      <c r="N1127" s="50" t="s">
        <v>261</v>
      </c>
      <c r="O1127" s="50"/>
      <c r="P1127" s="55">
        <v>-914600</v>
      </c>
      <c r="Q1127" s="52">
        <v>11</v>
      </c>
      <c r="R1127" s="50" t="s">
        <v>262</v>
      </c>
      <c r="S1127" s="52">
        <v>2020</v>
      </c>
      <c r="T1127" s="50" t="s">
        <v>2038</v>
      </c>
      <c r="U1127" s="50" t="s">
        <v>263</v>
      </c>
      <c r="V1127" s="50" t="s">
        <v>264</v>
      </c>
      <c r="W1127" s="50" t="s">
        <v>265</v>
      </c>
      <c r="X1127" s="52">
        <v>1</v>
      </c>
      <c r="Y1127" s="52"/>
      <c r="Z1127" s="50" t="s">
        <v>266</v>
      </c>
      <c r="AA1127" s="52">
        <v>1</v>
      </c>
      <c r="AB1127" s="52">
        <v>1</v>
      </c>
      <c r="AC1127" s="51">
        <v>44145</v>
      </c>
      <c r="AD1127" s="51">
        <v>44169</v>
      </c>
      <c r="AE1127" s="50" t="s">
        <v>670</v>
      </c>
    </row>
    <row r="1128" spans="1:31" ht="17.25" customHeight="1">
      <c r="A1128" s="57" t="str">
        <f t="shared" si="35"/>
        <v>APLICAÇÃO / RESGATE DE APLICAÇÃO</v>
      </c>
      <c r="B1128" s="69" t="str">
        <f>VLOOKUP(A1128,'De Para'!$C$3:$D$195,2,0)</f>
        <v>RECEBÍVEIS NAO CORRENTES</v>
      </c>
      <c r="C1128" s="83">
        <f t="shared" si="36"/>
        <v>11</v>
      </c>
      <c r="D1128" s="50" t="s">
        <v>258</v>
      </c>
      <c r="E1128" s="50" t="s">
        <v>410</v>
      </c>
      <c r="F1128" s="51">
        <v>44145</v>
      </c>
      <c r="G1128" s="50" t="s">
        <v>624</v>
      </c>
      <c r="H1128" s="52">
        <v>100</v>
      </c>
      <c r="I1128" s="50" t="s">
        <v>690</v>
      </c>
      <c r="J1128" s="50" t="s">
        <v>409</v>
      </c>
      <c r="K1128" s="50" t="s">
        <v>410</v>
      </c>
      <c r="L1128" s="50" t="s">
        <v>260</v>
      </c>
      <c r="M1128" s="52">
        <v>174829</v>
      </c>
      <c r="N1128" s="50" t="s">
        <v>261</v>
      </c>
      <c r="O1128" s="50"/>
      <c r="P1128" s="55">
        <v>914600</v>
      </c>
      <c r="Q1128" s="52">
        <v>11</v>
      </c>
      <c r="R1128" s="50" t="s">
        <v>262</v>
      </c>
      <c r="S1128" s="52">
        <v>2020</v>
      </c>
      <c r="T1128" s="50" t="s">
        <v>2038</v>
      </c>
      <c r="U1128" s="50" t="s">
        <v>263</v>
      </c>
      <c r="V1128" s="50" t="s">
        <v>264</v>
      </c>
      <c r="W1128" s="50" t="s">
        <v>265</v>
      </c>
      <c r="X1128" s="52">
        <v>1</v>
      </c>
      <c r="Y1128" s="52"/>
      <c r="Z1128" s="50" t="s">
        <v>266</v>
      </c>
      <c r="AA1128" s="52">
        <v>1</v>
      </c>
      <c r="AB1128" s="52">
        <v>0</v>
      </c>
      <c r="AC1128" s="51">
        <v>44145</v>
      </c>
      <c r="AD1128" s="51">
        <v>44169</v>
      </c>
      <c r="AE1128" s="50" t="s">
        <v>671</v>
      </c>
    </row>
    <row r="1129" spans="1:31" ht="17.25" customHeight="1">
      <c r="A1129" s="57" t="str">
        <f t="shared" si="35"/>
        <v>EMPRÉSTIMOS / DEVOLUÇÃO ENTRE CONTAS</v>
      </c>
      <c r="B1129" s="69" t="str">
        <f>VLOOKUP(A1129,'De Para'!$C$3:$D$195,2,0)</f>
        <v>FOLHA E ENCARGOS</v>
      </c>
      <c r="C1129" s="83">
        <f t="shared" si="36"/>
        <v>11</v>
      </c>
      <c r="D1129" s="50" t="s">
        <v>258</v>
      </c>
      <c r="E1129" s="50" t="s">
        <v>410</v>
      </c>
      <c r="F1129" s="51">
        <v>44144</v>
      </c>
      <c r="G1129" s="50" t="s">
        <v>624</v>
      </c>
      <c r="H1129" s="52">
        <v>100</v>
      </c>
      <c r="I1129" s="50" t="s">
        <v>675</v>
      </c>
      <c r="J1129" s="50" t="s">
        <v>409</v>
      </c>
      <c r="K1129" s="50" t="s">
        <v>410</v>
      </c>
      <c r="L1129" s="50" t="s">
        <v>361</v>
      </c>
      <c r="M1129" s="52">
        <v>174920</v>
      </c>
      <c r="N1129" s="50" t="s">
        <v>362</v>
      </c>
      <c r="O1129" s="50"/>
      <c r="P1129" s="55">
        <v>7853.33</v>
      </c>
      <c r="Q1129" s="52">
        <v>11</v>
      </c>
      <c r="R1129" s="50" t="s">
        <v>262</v>
      </c>
      <c r="S1129" s="52">
        <v>2020</v>
      </c>
      <c r="T1129" s="50" t="s">
        <v>2140</v>
      </c>
      <c r="U1129" s="50" t="s">
        <v>263</v>
      </c>
      <c r="V1129" s="50" t="s">
        <v>264</v>
      </c>
      <c r="W1129" s="50" t="s">
        <v>363</v>
      </c>
      <c r="X1129" s="52">
        <v>1</v>
      </c>
      <c r="Y1129" s="52"/>
      <c r="Z1129" s="50" t="s">
        <v>266</v>
      </c>
      <c r="AA1129" s="52">
        <v>1</v>
      </c>
      <c r="AB1129" s="52">
        <v>0</v>
      </c>
      <c r="AC1129" s="51">
        <v>44144</v>
      </c>
      <c r="AD1129" s="51">
        <v>44146</v>
      </c>
      <c r="AE1129" s="50" t="s">
        <v>670</v>
      </c>
    </row>
    <row r="1130" spans="1:31" ht="17.25" customHeight="1">
      <c r="A1130" s="57" t="str">
        <f t="shared" si="35"/>
        <v>MATERIAIS HOSPITALARES C/ RESTRICAO</v>
      </c>
      <c r="B1130" s="69" t="str">
        <f>VLOOKUP(A1130,'De Para'!$C$3:$D$195,2,0)</f>
        <v>FORNECEDORES</v>
      </c>
      <c r="C1130" s="83">
        <f t="shared" si="36"/>
        <v>11</v>
      </c>
      <c r="D1130" s="50" t="s">
        <v>258</v>
      </c>
      <c r="E1130" s="50" t="s">
        <v>410</v>
      </c>
      <c r="F1130" s="51">
        <v>44147</v>
      </c>
      <c r="G1130" s="50" t="s">
        <v>278</v>
      </c>
      <c r="H1130" s="52">
        <v>100</v>
      </c>
      <c r="I1130" s="50" t="s">
        <v>675</v>
      </c>
      <c r="J1130" s="50" t="s">
        <v>409</v>
      </c>
      <c r="K1130" s="50" t="s">
        <v>410</v>
      </c>
      <c r="L1130" s="50" t="s">
        <v>359</v>
      </c>
      <c r="M1130" s="52">
        <v>174994</v>
      </c>
      <c r="N1130" s="50" t="s">
        <v>360</v>
      </c>
      <c r="O1130" s="50" t="s">
        <v>444</v>
      </c>
      <c r="P1130" s="55">
        <v>-9900</v>
      </c>
      <c r="Q1130" s="52">
        <v>11</v>
      </c>
      <c r="R1130" s="50" t="s">
        <v>2141</v>
      </c>
      <c r="S1130" s="52">
        <v>2020</v>
      </c>
      <c r="T1130" s="50" t="s">
        <v>2142</v>
      </c>
      <c r="U1130" s="50" t="s">
        <v>263</v>
      </c>
      <c r="V1130" s="50" t="s">
        <v>303</v>
      </c>
      <c r="W1130" s="50" t="s">
        <v>344</v>
      </c>
      <c r="X1130" s="52">
        <v>1</v>
      </c>
      <c r="Y1130" s="52">
        <v>144144</v>
      </c>
      <c r="Z1130" s="50" t="s">
        <v>266</v>
      </c>
      <c r="AA1130" s="52">
        <v>1</v>
      </c>
      <c r="AB1130" s="52">
        <v>0</v>
      </c>
      <c r="AC1130" s="51">
        <v>44147</v>
      </c>
      <c r="AD1130" s="51">
        <v>44169</v>
      </c>
      <c r="AE1130" s="50" t="s">
        <v>670</v>
      </c>
    </row>
    <row r="1131" spans="1:31" ht="17.25" customHeight="1">
      <c r="A1131" s="57" t="str">
        <f t="shared" si="35"/>
        <v>MATERIAIS HOSPITALARES C/ RESTRICAO</v>
      </c>
      <c r="B1131" s="69" t="str">
        <f>VLOOKUP(A1131,'De Para'!$C$3:$D$195,2,0)</f>
        <v>FORNECEDORES</v>
      </c>
      <c r="C1131" s="83">
        <f t="shared" si="36"/>
        <v>11</v>
      </c>
      <c r="D1131" s="50" t="s">
        <v>258</v>
      </c>
      <c r="E1131" s="50" t="s">
        <v>410</v>
      </c>
      <c r="F1131" s="51">
        <v>44147</v>
      </c>
      <c r="G1131" s="50" t="s">
        <v>278</v>
      </c>
      <c r="H1131" s="52">
        <v>100</v>
      </c>
      <c r="I1131" s="50" t="s">
        <v>675</v>
      </c>
      <c r="J1131" s="50" t="s">
        <v>409</v>
      </c>
      <c r="K1131" s="50" t="s">
        <v>410</v>
      </c>
      <c r="L1131" s="50" t="s">
        <v>359</v>
      </c>
      <c r="M1131" s="52">
        <v>174995</v>
      </c>
      <c r="N1131" s="50" t="s">
        <v>360</v>
      </c>
      <c r="O1131" s="50" t="s">
        <v>553</v>
      </c>
      <c r="P1131" s="55">
        <v>-448.5</v>
      </c>
      <c r="Q1131" s="52">
        <v>11</v>
      </c>
      <c r="R1131" s="50" t="s">
        <v>2143</v>
      </c>
      <c r="S1131" s="52">
        <v>2020</v>
      </c>
      <c r="T1131" s="50" t="s">
        <v>2144</v>
      </c>
      <c r="U1131" s="50" t="s">
        <v>263</v>
      </c>
      <c r="V1131" s="50" t="s">
        <v>303</v>
      </c>
      <c r="W1131" s="50" t="s">
        <v>344</v>
      </c>
      <c r="X1131" s="52">
        <v>1</v>
      </c>
      <c r="Y1131" s="52">
        <v>144146</v>
      </c>
      <c r="Z1131" s="50" t="s">
        <v>266</v>
      </c>
      <c r="AA1131" s="52">
        <v>1</v>
      </c>
      <c r="AB1131" s="52">
        <v>0</v>
      </c>
      <c r="AC1131" s="51">
        <v>44147</v>
      </c>
      <c r="AD1131" s="51">
        <v>44169</v>
      </c>
      <c r="AE1131" s="50" t="s">
        <v>670</v>
      </c>
    </row>
    <row r="1132" spans="1:31" ht="17.25" customHeight="1">
      <c r="A1132" s="57" t="str">
        <f t="shared" si="35"/>
        <v>EST. MATERIAIS DE EXPEDIENTE C/ RESTRICAO</v>
      </c>
      <c r="B1132" s="69" t="str">
        <f>VLOOKUP(A1132,'De Para'!$C$3:$D$195,2,0)</f>
        <v>FORNECEDORES</v>
      </c>
      <c r="C1132" s="83">
        <f t="shared" si="36"/>
        <v>11</v>
      </c>
      <c r="D1132" s="50" t="s">
        <v>258</v>
      </c>
      <c r="E1132" s="50" t="s">
        <v>410</v>
      </c>
      <c r="F1132" s="51">
        <v>44147</v>
      </c>
      <c r="G1132" s="50" t="s">
        <v>278</v>
      </c>
      <c r="H1132" s="52">
        <v>100</v>
      </c>
      <c r="I1132" s="50" t="s">
        <v>675</v>
      </c>
      <c r="J1132" s="50" t="s">
        <v>409</v>
      </c>
      <c r="K1132" s="50" t="s">
        <v>410</v>
      </c>
      <c r="L1132" s="50" t="s">
        <v>470</v>
      </c>
      <c r="M1132" s="52">
        <v>174996</v>
      </c>
      <c r="N1132" s="50" t="s">
        <v>471</v>
      </c>
      <c r="O1132" s="50" t="s">
        <v>385</v>
      </c>
      <c r="P1132" s="55">
        <v>-2357</v>
      </c>
      <c r="Q1132" s="52">
        <v>11</v>
      </c>
      <c r="R1132" s="50" t="s">
        <v>2145</v>
      </c>
      <c r="S1132" s="52">
        <v>2020</v>
      </c>
      <c r="T1132" s="50" t="s">
        <v>2146</v>
      </c>
      <c r="U1132" s="50" t="s">
        <v>263</v>
      </c>
      <c r="V1132" s="50" t="s">
        <v>303</v>
      </c>
      <c r="W1132" s="50" t="s">
        <v>351</v>
      </c>
      <c r="X1132" s="52">
        <v>1</v>
      </c>
      <c r="Y1132" s="52">
        <v>144162</v>
      </c>
      <c r="Z1132" s="50" t="s">
        <v>266</v>
      </c>
      <c r="AA1132" s="52">
        <v>1</v>
      </c>
      <c r="AB1132" s="52">
        <v>0</v>
      </c>
      <c r="AC1132" s="51">
        <v>44147</v>
      </c>
      <c r="AD1132" s="51">
        <v>44169</v>
      </c>
      <c r="AE1132" s="50" t="s">
        <v>670</v>
      </c>
    </row>
    <row r="1133" spans="1:31" ht="17.25" customHeight="1">
      <c r="A1133" s="57" t="str">
        <f t="shared" si="35"/>
        <v>ISS - IMPOSTO S/ SERVIÇOS TOMADOS</v>
      </c>
      <c r="B1133" s="69" t="str">
        <f>VLOOKUP(A1133,'De Para'!$C$3:$D$195,2,0)</f>
        <v>IMPOSTOS</v>
      </c>
      <c r="C1133" s="83">
        <f t="shared" si="36"/>
        <v>11</v>
      </c>
      <c r="D1133" s="50" t="s">
        <v>258</v>
      </c>
      <c r="E1133" s="50" t="s">
        <v>410</v>
      </c>
      <c r="F1133" s="51">
        <v>44147</v>
      </c>
      <c r="G1133" s="50" t="s">
        <v>278</v>
      </c>
      <c r="H1133" s="52">
        <v>100</v>
      </c>
      <c r="I1133" s="50" t="s">
        <v>675</v>
      </c>
      <c r="J1133" s="50" t="s">
        <v>409</v>
      </c>
      <c r="K1133" s="50" t="s">
        <v>410</v>
      </c>
      <c r="L1133" s="50" t="s">
        <v>364</v>
      </c>
      <c r="M1133" s="52">
        <v>174997</v>
      </c>
      <c r="N1133" s="50" t="s">
        <v>365</v>
      </c>
      <c r="O1133" s="50" t="s">
        <v>59</v>
      </c>
      <c r="P1133" s="55">
        <v>-1098.1099999999999</v>
      </c>
      <c r="Q1133" s="52">
        <v>11</v>
      </c>
      <c r="R1133" s="50" t="s">
        <v>2147</v>
      </c>
      <c r="S1133" s="52">
        <v>2020</v>
      </c>
      <c r="T1133" s="50" t="s">
        <v>2148</v>
      </c>
      <c r="U1133" s="50" t="s">
        <v>263</v>
      </c>
      <c r="V1133" s="50" t="s">
        <v>337</v>
      </c>
      <c r="W1133" s="50" t="s">
        <v>366</v>
      </c>
      <c r="X1133" s="52">
        <v>1</v>
      </c>
      <c r="Y1133" s="52">
        <v>146282</v>
      </c>
      <c r="Z1133" s="50" t="s">
        <v>266</v>
      </c>
      <c r="AA1133" s="52">
        <v>1</v>
      </c>
      <c r="AB1133" s="52">
        <v>0</v>
      </c>
      <c r="AC1133" s="51">
        <v>44147</v>
      </c>
      <c r="AD1133" s="51">
        <v>44169</v>
      </c>
      <c r="AE1133" s="50" t="s">
        <v>670</v>
      </c>
    </row>
    <row r="1134" spans="1:31" ht="17.25" customHeight="1">
      <c r="A1134" s="57" t="str">
        <f t="shared" si="35"/>
        <v>ISS - IMPOSTO S/ SERVIÇOS TOMADOS</v>
      </c>
      <c r="B1134" s="69" t="str">
        <f>VLOOKUP(A1134,'De Para'!$C$3:$D$195,2,0)</f>
        <v>IMPOSTOS</v>
      </c>
      <c r="C1134" s="83">
        <f t="shared" si="36"/>
        <v>11</v>
      </c>
      <c r="D1134" s="50" t="s">
        <v>258</v>
      </c>
      <c r="E1134" s="50" t="s">
        <v>410</v>
      </c>
      <c r="F1134" s="51">
        <v>44147</v>
      </c>
      <c r="G1134" s="50" t="s">
        <v>278</v>
      </c>
      <c r="H1134" s="52">
        <v>100</v>
      </c>
      <c r="I1134" s="50" t="s">
        <v>675</v>
      </c>
      <c r="J1134" s="50" t="s">
        <v>409</v>
      </c>
      <c r="K1134" s="50" t="s">
        <v>410</v>
      </c>
      <c r="L1134" s="50" t="s">
        <v>364</v>
      </c>
      <c r="M1134" s="52">
        <v>174998</v>
      </c>
      <c r="N1134" s="50" t="s">
        <v>365</v>
      </c>
      <c r="O1134" s="50" t="s">
        <v>59</v>
      </c>
      <c r="P1134" s="55">
        <v>-35216</v>
      </c>
      <c r="Q1134" s="52">
        <v>11</v>
      </c>
      <c r="R1134" s="50" t="s">
        <v>2149</v>
      </c>
      <c r="S1134" s="52">
        <v>2020</v>
      </c>
      <c r="T1134" s="50" t="s">
        <v>2150</v>
      </c>
      <c r="U1134" s="50" t="s">
        <v>263</v>
      </c>
      <c r="V1134" s="50" t="s">
        <v>337</v>
      </c>
      <c r="W1134" s="50" t="s">
        <v>366</v>
      </c>
      <c r="X1134" s="52">
        <v>1</v>
      </c>
      <c r="Y1134" s="52">
        <v>146283</v>
      </c>
      <c r="Z1134" s="50" t="s">
        <v>266</v>
      </c>
      <c r="AA1134" s="52">
        <v>1</v>
      </c>
      <c r="AB1134" s="52">
        <v>0</v>
      </c>
      <c r="AC1134" s="51">
        <v>44147</v>
      </c>
      <c r="AD1134" s="51">
        <v>44169</v>
      </c>
      <c r="AE1134" s="50" t="s">
        <v>670</v>
      </c>
    </row>
    <row r="1135" spans="1:31" ht="17.25" customHeight="1">
      <c r="A1135" s="57" t="str">
        <f t="shared" si="35"/>
        <v>ISS - IMPOSTO S/ SERVIÇOS TOMADOS</v>
      </c>
      <c r="B1135" s="69" t="str">
        <f>VLOOKUP(A1135,'De Para'!$C$3:$D$195,2,0)</f>
        <v>IMPOSTOS</v>
      </c>
      <c r="C1135" s="83">
        <f t="shared" si="36"/>
        <v>11</v>
      </c>
      <c r="D1135" s="50" t="s">
        <v>258</v>
      </c>
      <c r="E1135" s="50" t="s">
        <v>410</v>
      </c>
      <c r="F1135" s="51">
        <v>44147</v>
      </c>
      <c r="G1135" s="50" t="s">
        <v>278</v>
      </c>
      <c r="H1135" s="52">
        <v>100</v>
      </c>
      <c r="I1135" s="50" t="s">
        <v>675</v>
      </c>
      <c r="J1135" s="50" t="s">
        <v>409</v>
      </c>
      <c r="K1135" s="50" t="s">
        <v>410</v>
      </c>
      <c r="L1135" s="50" t="s">
        <v>364</v>
      </c>
      <c r="M1135" s="52">
        <v>174999</v>
      </c>
      <c r="N1135" s="50" t="s">
        <v>365</v>
      </c>
      <c r="O1135" s="50" t="s">
        <v>59</v>
      </c>
      <c r="P1135" s="55">
        <v>-35216</v>
      </c>
      <c r="Q1135" s="52">
        <v>11</v>
      </c>
      <c r="R1135" s="50" t="s">
        <v>2151</v>
      </c>
      <c r="S1135" s="52">
        <v>2020</v>
      </c>
      <c r="T1135" s="50" t="s">
        <v>2152</v>
      </c>
      <c r="U1135" s="50" t="s">
        <v>263</v>
      </c>
      <c r="V1135" s="50" t="s">
        <v>337</v>
      </c>
      <c r="W1135" s="50" t="s">
        <v>366</v>
      </c>
      <c r="X1135" s="52">
        <v>1</v>
      </c>
      <c r="Y1135" s="52">
        <v>146284</v>
      </c>
      <c r="Z1135" s="50" t="s">
        <v>266</v>
      </c>
      <c r="AA1135" s="52">
        <v>1</v>
      </c>
      <c r="AB1135" s="52">
        <v>0</v>
      </c>
      <c r="AC1135" s="51">
        <v>44147</v>
      </c>
      <c r="AD1135" s="51">
        <v>44169</v>
      </c>
      <c r="AE1135" s="50" t="s">
        <v>670</v>
      </c>
    </row>
    <row r="1136" spans="1:31" ht="17.25" customHeight="1">
      <c r="A1136" s="57" t="str">
        <f t="shared" si="35"/>
        <v>ISS - IMPOSTO S/ SERVIÇOS TOMADOS</v>
      </c>
      <c r="B1136" s="69" t="str">
        <f>VLOOKUP(A1136,'De Para'!$C$3:$D$195,2,0)</f>
        <v>IMPOSTOS</v>
      </c>
      <c r="C1136" s="83">
        <f t="shared" si="36"/>
        <v>11</v>
      </c>
      <c r="D1136" s="50" t="s">
        <v>258</v>
      </c>
      <c r="E1136" s="50" t="s">
        <v>410</v>
      </c>
      <c r="F1136" s="51">
        <v>44147</v>
      </c>
      <c r="G1136" s="50" t="s">
        <v>278</v>
      </c>
      <c r="H1136" s="52">
        <v>100</v>
      </c>
      <c r="I1136" s="50" t="s">
        <v>675</v>
      </c>
      <c r="J1136" s="50" t="s">
        <v>409</v>
      </c>
      <c r="K1136" s="50" t="s">
        <v>410</v>
      </c>
      <c r="L1136" s="50" t="s">
        <v>364</v>
      </c>
      <c r="M1136" s="52">
        <v>175000</v>
      </c>
      <c r="N1136" s="50" t="s">
        <v>365</v>
      </c>
      <c r="O1136" s="50" t="s">
        <v>59</v>
      </c>
      <c r="P1136" s="55">
        <v>-2260.84</v>
      </c>
      <c r="Q1136" s="52">
        <v>11</v>
      </c>
      <c r="R1136" s="50" t="s">
        <v>2153</v>
      </c>
      <c r="S1136" s="52">
        <v>2020</v>
      </c>
      <c r="T1136" s="50" t="s">
        <v>2154</v>
      </c>
      <c r="U1136" s="50" t="s">
        <v>263</v>
      </c>
      <c r="V1136" s="50" t="s">
        <v>337</v>
      </c>
      <c r="W1136" s="50" t="s">
        <v>366</v>
      </c>
      <c r="X1136" s="52">
        <v>1</v>
      </c>
      <c r="Y1136" s="52">
        <v>146285</v>
      </c>
      <c r="Z1136" s="50" t="s">
        <v>266</v>
      </c>
      <c r="AA1136" s="52">
        <v>1</v>
      </c>
      <c r="AB1136" s="52">
        <v>0</v>
      </c>
      <c r="AC1136" s="51">
        <v>44147</v>
      </c>
      <c r="AD1136" s="51">
        <v>44169</v>
      </c>
      <c r="AE1136" s="50" t="s">
        <v>670</v>
      </c>
    </row>
    <row r="1137" spans="1:31" ht="17.25" customHeight="1">
      <c r="A1137" s="57" t="str">
        <f t="shared" si="35"/>
        <v>ISS - IMPOSTO S/ SERVIÇOS TOMADOS</v>
      </c>
      <c r="B1137" s="69" t="str">
        <f>VLOOKUP(A1137,'De Para'!$C$3:$D$195,2,0)</f>
        <v>IMPOSTOS</v>
      </c>
      <c r="C1137" s="83">
        <f t="shared" si="36"/>
        <v>11</v>
      </c>
      <c r="D1137" s="50" t="s">
        <v>258</v>
      </c>
      <c r="E1137" s="50" t="s">
        <v>410</v>
      </c>
      <c r="F1137" s="51">
        <v>44147</v>
      </c>
      <c r="G1137" s="50" t="s">
        <v>278</v>
      </c>
      <c r="H1137" s="52">
        <v>100</v>
      </c>
      <c r="I1137" s="50" t="s">
        <v>675</v>
      </c>
      <c r="J1137" s="50" t="s">
        <v>409</v>
      </c>
      <c r="K1137" s="50" t="s">
        <v>410</v>
      </c>
      <c r="L1137" s="50" t="s">
        <v>364</v>
      </c>
      <c r="M1137" s="52">
        <v>175001</v>
      </c>
      <c r="N1137" s="50" t="s">
        <v>365</v>
      </c>
      <c r="O1137" s="50" t="s">
        <v>59</v>
      </c>
      <c r="P1137" s="55">
        <v>-7800.75</v>
      </c>
      <c r="Q1137" s="52">
        <v>11</v>
      </c>
      <c r="R1137" s="50" t="s">
        <v>2155</v>
      </c>
      <c r="S1137" s="52">
        <v>2020</v>
      </c>
      <c r="T1137" s="50" t="s">
        <v>2156</v>
      </c>
      <c r="U1137" s="50" t="s">
        <v>263</v>
      </c>
      <c r="V1137" s="50" t="s">
        <v>337</v>
      </c>
      <c r="W1137" s="50" t="s">
        <v>366</v>
      </c>
      <c r="X1137" s="52">
        <v>1</v>
      </c>
      <c r="Y1137" s="52">
        <v>146286</v>
      </c>
      <c r="Z1137" s="50" t="s">
        <v>266</v>
      </c>
      <c r="AA1137" s="52">
        <v>1</v>
      </c>
      <c r="AB1137" s="52">
        <v>0</v>
      </c>
      <c r="AC1137" s="51">
        <v>44147</v>
      </c>
      <c r="AD1137" s="51">
        <v>44169</v>
      </c>
      <c r="AE1137" s="50" t="s">
        <v>670</v>
      </c>
    </row>
    <row r="1138" spans="1:31" ht="17.25" customHeight="1">
      <c r="A1138" s="57" t="str">
        <f t="shared" si="35"/>
        <v>ISS - IMPOSTO S/ SERVIÇOS TOMADOS</v>
      </c>
      <c r="B1138" s="69" t="str">
        <f>VLOOKUP(A1138,'De Para'!$C$3:$D$195,2,0)</f>
        <v>IMPOSTOS</v>
      </c>
      <c r="C1138" s="83">
        <f t="shared" si="36"/>
        <v>11</v>
      </c>
      <c r="D1138" s="50" t="s">
        <v>258</v>
      </c>
      <c r="E1138" s="50" t="s">
        <v>410</v>
      </c>
      <c r="F1138" s="51">
        <v>44147</v>
      </c>
      <c r="G1138" s="50" t="s">
        <v>278</v>
      </c>
      <c r="H1138" s="52">
        <v>100</v>
      </c>
      <c r="I1138" s="50" t="s">
        <v>675</v>
      </c>
      <c r="J1138" s="50" t="s">
        <v>409</v>
      </c>
      <c r="K1138" s="50" t="s">
        <v>410</v>
      </c>
      <c r="L1138" s="50" t="s">
        <v>364</v>
      </c>
      <c r="M1138" s="52">
        <v>175002</v>
      </c>
      <c r="N1138" s="50" t="s">
        <v>365</v>
      </c>
      <c r="O1138" s="50" t="s">
        <v>59</v>
      </c>
      <c r="P1138" s="55">
        <v>-119756.46</v>
      </c>
      <c r="Q1138" s="52">
        <v>11</v>
      </c>
      <c r="R1138" s="50" t="s">
        <v>2157</v>
      </c>
      <c r="S1138" s="52">
        <v>2020</v>
      </c>
      <c r="T1138" s="50" t="s">
        <v>2158</v>
      </c>
      <c r="U1138" s="50" t="s">
        <v>263</v>
      </c>
      <c r="V1138" s="50" t="s">
        <v>337</v>
      </c>
      <c r="W1138" s="50" t="s">
        <v>366</v>
      </c>
      <c r="X1138" s="52">
        <v>1</v>
      </c>
      <c r="Y1138" s="52">
        <v>146287</v>
      </c>
      <c r="Z1138" s="50" t="s">
        <v>266</v>
      </c>
      <c r="AA1138" s="52">
        <v>1</v>
      </c>
      <c r="AB1138" s="52">
        <v>0</v>
      </c>
      <c r="AC1138" s="51">
        <v>44147</v>
      </c>
      <c r="AD1138" s="51">
        <v>44169</v>
      </c>
      <c r="AE1138" s="50" t="s">
        <v>670</v>
      </c>
    </row>
    <row r="1139" spans="1:31" ht="17.25" customHeight="1">
      <c r="A1139" s="57" t="str">
        <f t="shared" si="35"/>
        <v>ISS - IMPOSTO S/ SERVIÇOS TOMADOS</v>
      </c>
      <c r="B1139" s="69" t="str">
        <f>VLOOKUP(A1139,'De Para'!$C$3:$D$195,2,0)</f>
        <v>IMPOSTOS</v>
      </c>
      <c r="C1139" s="83">
        <f t="shared" si="36"/>
        <v>11</v>
      </c>
      <c r="D1139" s="50" t="s">
        <v>258</v>
      </c>
      <c r="E1139" s="50" t="s">
        <v>410</v>
      </c>
      <c r="F1139" s="51">
        <v>44147</v>
      </c>
      <c r="G1139" s="50" t="s">
        <v>278</v>
      </c>
      <c r="H1139" s="52">
        <v>100</v>
      </c>
      <c r="I1139" s="50" t="s">
        <v>675</v>
      </c>
      <c r="J1139" s="50" t="s">
        <v>409</v>
      </c>
      <c r="K1139" s="50" t="s">
        <v>410</v>
      </c>
      <c r="L1139" s="50" t="s">
        <v>364</v>
      </c>
      <c r="M1139" s="52">
        <v>175003</v>
      </c>
      <c r="N1139" s="50" t="s">
        <v>365</v>
      </c>
      <c r="O1139" s="50" t="s">
        <v>59</v>
      </c>
      <c r="P1139" s="55">
        <v>-4539.1000000000004</v>
      </c>
      <c r="Q1139" s="52">
        <v>11</v>
      </c>
      <c r="R1139" s="50" t="s">
        <v>2159</v>
      </c>
      <c r="S1139" s="52">
        <v>2020</v>
      </c>
      <c r="T1139" s="50" t="s">
        <v>2160</v>
      </c>
      <c r="U1139" s="50" t="s">
        <v>263</v>
      </c>
      <c r="V1139" s="50" t="s">
        <v>337</v>
      </c>
      <c r="W1139" s="50" t="s">
        <v>366</v>
      </c>
      <c r="X1139" s="52">
        <v>1</v>
      </c>
      <c r="Y1139" s="52">
        <v>146288</v>
      </c>
      <c r="Z1139" s="50" t="s">
        <v>266</v>
      </c>
      <c r="AA1139" s="52">
        <v>1</v>
      </c>
      <c r="AB1139" s="52">
        <v>0</v>
      </c>
      <c r="AC1139" s="51">
        <v>44147</v>
      </c>
      <c r="AD1139" s="51">
        <v>44169</v>
      </c>
      <c r="AE1139" s="50" t="s">
        <v>670</v>
      </c>
    </row>
    <row r="1140" spans="1:31" ht="17.25" customHeight="1">
      <c r="A1140" s="57" t="str">
        <f t="shared" si="35"/>
        <v>ISS - IMPOSTO S/ SERVIÇOS TOMADOS</v>
      </c>
      <c r="B1140" s="69" t="str">
        <f>VLOOKUP(A1140,'De Para'!$C$3:$D$195,2,0)</f>
        <v>IMPOSTOS</v>
      </c>
      <c r="C1140" s="83">
        <f t="shared" si="36"/>
        <v>11</v>
      </c>
      <c r="D1140" s="50" t="s">
        <v>258</v>
      </c>
      <c r="E1140" s="50" t="s">
        <v>410</v>
      </c>
      <c r="F1140" s="51">
        <v>44147</v>
      </c>
      <c r="G1140" s="50" t="s">
        <v>278</v>
      </c>
      <c r="H1140" s="52">
        <v>100</v>
      </c>
      <c r="I1140" s="50" t="s">
        <v>675</v>
      </c>
      <c r="J1140" s="50" t="s">
        <v>409</v>
      </c>
      <c r="K1140" s="50" t="s">
        <v>410</v>
      </c>
      <c r="L1140" s="50" t="s">
        <v>364</v>
      </c>
      <c r="M1140" s="52">
        <v>175004</v>
      </c>
      <c r="N1140" s="50" t="s">
        <v>365</v>
      </c>
      <c r="O1140" s="50" t="s">
        <v>59</v>
      </c>
      <c r="P1140" s="55">
        <v>-4397.8599999999997</v>
      </c>
      <c r="Q1140" s="52">
        <v>11</v>
      </c>
      <c r="R1140" s="50" t="s">
        <v>2161</v>
      </c>
      <c r="S1140" s="52">
        <v>2020</v>
      </c>
      <c r="T1140" s="50" t="s">
        <v>2162</v>
      </c>
      <c r="U1140" s="50" t="s">
        <v>263</v>
      </c>
      <c r="V1140" s="50" t="s">
        <v>337</v>
      </c>
      <c r="W1140" s="50" t="s">
        <v>366</v>
      </c>
      <c r="X1140" s="52">
        <v>1</v>
      </c>
      <c r="Y1140" s="52">
        <v>146289</v>
      </c>
      <c r="Z1140" s="50" t="s">
        <v>266</v>
      </c>
      <c r="AA1140" s="52">
        <v>1</v>
      </c>
      <c r="AB1140" s="52">
        <v>0</v>
      </c>
      <c r="AC1140" s="51">
        <v>44147</v>
      </c>
      <c r="AD1140" s="51">
        <v>44169</v>
      </c>
      <c r="AE1140" s="50" t="s">
        <v>670</v>
      </c>
    </row>
    <row r="1141" spans="1:31" ht="17.25" customHeight="1">
      <c r="A1141" s="57" t="str">
        <f t="shared" si="35"/>
        <v>ISS - IMPOSTO S/ SERVIÇOS TOMADOS</v>
      </c>
      <c r="B1141" s="69" t="str">
        <f>VLOOKUP(A1141,'De Para'!$C$3:$D$195,2,0)</f>
        <v>IMPOSTOS</v>
      </c>
      <c r="C1141" s="83">
        <f t="shared" si="36"/>
        <v>11</v>
      </c>
      <c r="D1141" s="50" t="s">
        <v>258</v>
      </c>
      <c r="E1141" s="50" t="s">
        <v>410</v>
      </c>
      <c r="F1141" s="51">
        <v>44147</v>
      </c>
      <c r="G1141" s="50" t="s">
        <v>278</v>
      </c>
      <c r="H1141" s="52">
        <v>100</v>
      </c>
      <c r="I1141" s="50" t="s">
        <v>675</v>
      </c>
      <c r="J1141" s="50" t="s">
        <v>409</v>
      </c>
      <c r="K1141" s="50" t="s">
        <v>410</v>
      </c>
      <c r="L1141" s="50" t="s">
        <v>364</v>
      </c>
      <c r="M1141" s="52">
        <v>175005</v>
      </c>
      <c r="N1141" s="50" t="s">
        <v>365</v>
      </c>
      <c r="O1141" s="50" t="s">
        <v>59</v>
      </c>
      <c r="P1141" s="55">
        <v>-3956.91</v>
      </c>
      <c r="Q1141" s="52">
        <v>11</v>
      </c>
      <c r="R1141" s="50" t="s">
        <v>2163</v>
      </c>
      <c r="S1141" s="52">
        <v>2020</v>
      </c>
      <c r="T1141" s="50" t="s">
        <v>2164</v>
      </c>
      <c r="U1141" s="50" t="s">
        <v>263</v>
      </c>
      <c r="V1141" s="50" t="s">
        <v>337</v>
      </c>
      <c r="W1141" s="50" t="s">
        <v>366</v>
      </c>
      <c r="X1141" s="52">
        <v>1</v>
      </c>
      <c r="Y1141" s="52">
        <v>146290</v>
      </c>
      <c r="Z1141" s="50" t="s">
        <v>266</v>
      </c>
      <c r="AA1141" s="52">
        <v>1</v>
      </c>
      <c r="AB1141" s="52">
        <v>0</v>
      </c>
      <c r="AC1141" s="51">
        <v>44147</v>
      </c>
      <c r="AD1141" s="51">
        <v>44169</v>
      </c>
      <c r="AE1141" s="50" t="s">
        <v>670</v>
      </c>
    </row>
    <row r="1142" spans="1:31" ht="17.25" customHeight="1">
      <c r="A1142" s="57" t="str">
        <f t="shared" si="35"/>
        <v>ISS - IMPOSTO S/ SERVIÇOS TOMADOS</v>
      </c>
      <c r="B1142" s="69" t="str">
        <f>VLOOKUP(A1142,'De Para'!$C$3:$D$195,2,0)</f>
        <v>IMPOSTOS</v>
      </c>
      <c r="C1142" s="83">
        <f t="shared" si="36"/>
        <v>11</v>
      </c>
      <c r="D1142" s="50" t="s">
        <v>258</v>
      </c>
      <c r="E1142" s="50" t="s">
        <v>410</v>
      </c>
      <c r="F1142" s="51">
        <v>44147</v>
      </c>
      <c r="G1142" s="50" t="s">
        <v>278</v>
      </c>
      <c r="H1142" s="52">
        <v>100</v>
      </c>
      <c r="I1142" s="50" t="s">
        <v>675</v>
      </c>
      <c r="J1142" s="50" t="s">
        <v>409</v>
      </c>
      <c r="K1142" s="50" t="s">
        <v>410</v>
      </c>
      <c r="L1142" s="50" t="s">
        <v>364</v>
      </c>
      <c r="M1142" s="52">
        <v>175006</v>
      </c>
      <c r="N1142" s="50" t="s">
        <v>365</v>
      </c>
      <c r="O1142" s="50" t="s">
        <v>59</v>
      </c>
      <c r="P1142" s="55">
        <v>-2060.48</v>
      </c>
      <c r="Q1142" s="52">
        <v>11</v>
      </c>
      <c r="R1142" s="50" t="s">
        <v>2165</v>
      </c>
      <c r="S1142" s="52">
        <v>2020</v>
      </c>
      <c r="T1142" s="50" t="s">
        <v>2166</v>
      </c>
      <c r="U1142" s="50" t="s">
        <v>263</v>
      </c>
      <c r="V1142" s="50" t="s">
        <v>337</v>
      </c>
      <c r="W1142" s="50" t="s">
        <v>366</v>
      </c>
      <c r="X1142" s="52">
        <v>1</v>
      </c>
      <c r="Y1142" s="52">
        <v>146291</v>
      </c>
      <c r="Z1142" s="50" t="s">
        <v>266</v>
      </c>
      <c r="AA1142" s="52">
        <v>1</v>
      </c>
      <c r="AB1142" s="52">
        <v>0</v>
      </c>
      <c r="AC1142" s="51">
        <v>44147</v>
      </c>
      <c r="AD1142" s="51">
        <v>44169</v>
      </c>
      <c r="AE1142" s="50" t="s">
        <v>670</v>
      </c>
    </row>
    <row r="1143" spans="1:31" ht="17.25" customHeight="1">
      <c r="A1143" s="57" t="str">
        <f t="shared" si="35"/>
        <v>ISS - IMPOSTO S/ SERVIÇOS TOMADOS</v>
      </c>
      <c r="B1143" s="69" t="str">
        <f>VLOOKUP(A1143,'De Para'!$C$3:$D$195,2,0)</f>
        <v>IMPOSTOS</v>
      </c>
      <c r="C1143" s="83">
        <f t="shared" si="36"/>
        <v>11</v>
      </c>
      <c r="D1143" s="50" t="s">
        <v>258</v>
      </c>
      <c r="E1143" s="50" t="s">
        <v>410</v>
      </c>
      <c r="F1143" s="51">
        <v>44147</v>
      </c>
      <c r="G1143" s="50" t="s">
        <v>278</v>
      </c>
      <c r="H1143" s="52">
        <v>100</v>
      </c>
      <c r="I1143" s="50" t="s">
        <v>675</v>
      </c>
      <c r="J1143" s="50" t="s">
        <v>409</v>
      </c>
      <c r="K1143" s="50" t="s">
        <v>410</v>
      </c>
      <c r="L1143" s="50" t="s">
        <v>364</v>
      </c>
      <c r="M1143" s="52">
        <v>175007</v>
      </c>
      <c r="N1143" s="50" t="s">
        <v>365</v>
      </c>
      <c r="O1143" s="50" t="s">
        <v>59</v>
      </c>
      <c r="P1143" s="55">
        <v>-660.6</v>
      </c>
      <c r="Q1143" s="52">
        <v>11</v>
      </c>
      <c r="R1143" s="50" t="s">
        <v>2167</v>
      </c>
      <c r="S1143" s="52">
        <v>2020</v>
      </c>
      <c r="T1143" s="50" t="s">
        <v>2168</v>
      </c>
      <c r="U1143" s="50" t="s">
        <v>263</v>
      </c>
      <c r="V1143" s="50" t="s">
        <v>337</v>
      </c>
      <c r="W1143" s="50" t="s">
        <v>366</v>
      </c>
      <c r="X1143" s="52">
        <v>1</v>
      </c>
      <c r="Y1143" s="52">
        <v>146292</v>
      </c>
      <c r="Z1143" s="50" t="s">
        <v>266</v>
      </c>
      <c r="AA1143" s="52">
        <v>1</v>
      </c>
      <c r="AB1143" s="52">
        <v>0</v>
      </c>
      <c r="AC1143" s="51">
        <v>44147</v>
      </c>
      <c r="AD1143" s="51">
        <v>44169</v>
      </c>
      <c r="AE1143" s="50" t="s">
        <v>670</v>
      </c>
    </row>
    <row r="1144" spans="1:31" ht="17.25" customHeight="1">
      <c r="A1144" s="57" t="str">
        <f t="shared" si="35"/>
        <v>ISS - IMPOSTO S/ SERVIÇOS TOMADOS</v>
      </c>
      <c r="B1144" s="69" t="str">
        <f>VLOOKUP(A1144,'De Para'!$C$3:$D$195,2,0)</f>
        <v>IMPOSTOS</v>
      </c>
      <c r="C1144" s="83">
        <f t="shared" si="36"/>
        <v>11</v>
      </c>
      <c r="D1144" s="50" t="s">
        <v>258</v>
      </c>
      <c r="E1144" s="50" t="s">
        <v>410</v>
      </c>
      <c r="F1144" s="51">
        <v>44147</v>
      </c>
      <c r="G1144" s="50" t="s">
        <v>278</v>
      </c>
      <c r="H1144" s="52">
        <v>100</v>
      </c>
      <c r="I1144" s="50" t="s">
        <v>675</v>
      </c>
      <c r="J1144" s="50" t="s">
        <v>409</v>
      </c>
      <c r="K1144" s="50" t="s">
        <v>410</v>
      </c>
      <c r="L1144" s="50" t="s">
        <v>364</v>
      </c>
      <c r="M1144" s="52">
        <v>175008</v>
      </c>
      <c r="N1144" s="50" t="s">
        <v>365</v>
      </c>
      <c r="O1144" s="50" t="s">
        <v>59</v>
      </c>
      <c r="P1144" s="55">
        <v>-1215.1099999999999</v>
      </c>
      <c r="Q1144" s="52">
        <v>11</v>
      </c>
      <c r="R1144" s="50" t="s">
        <v>2169</v>
      </c>
      <c r="S1144" s="52">
        <v>2020</v>
      </c>
      <c r="T1144" s="50" t="s">
        <v>2170</v>
      </c>
      <c r="U1144" s="50" t="s">
        <v>263</v>
      </c>
      <c r="V1144" s="50" t="s">
        <v>337</v>
      </c>
      <c r="W1144" s="50" t="s">
        <v>366</v>
      </c>
      <c r="X1144" s="52">
        <v>1</v>
      </c>
      <c r="Y1144" s="52">
        <v>146293</v>
      </c>
      <c r="Z1144" s="50" t="s">
        <v>266</v>
      </c>
      <c r="AA1144" s="52">
        <v>1</v>
      </c>
      <c r="AB1144" s="52">
        <v>0</v>
      </c>
      <c r="AC1144" s="51">
        <v>44147</v>
      </c>
      <c r="AD1144" s="51">
        <v>44169</v>
      </c>
      <c r="AE1144" s="50" t="s">
        <v>670</v>
      </c>
    </row>
    <row r="1145" spans="1:31" ht="17.25" customHeight="1">
      <c r="A1145" s="57" t="str">
        <f t="shared" si="35"/>
        <v>ISS - IMPOSTO S/ SERVIÇOS TOMADOS</v>
      </c>
      <c r="B1145" s="69" t="str">
        <f>VLOOKUP(A1145,'De Para'!$C$3:$D$195,2,0)</f>
        <v>IMPOSTOS</v>
      </c>
      <c r="C1145" s="83">
        <f t="shared" si="36"/>
        <v>11</v>
      </c>
      <c r="D1145" s="50" t="s">
        <v>258</v>
      </c>
      <c r="E1145" s="50" t="s">
        <v>410</v>
      </c>
      <c r="F1145" s="51">
        <v>44147</v>
      </c>
      <c r="G1145" s="50" t="s">
        <v>278</v>
      </c>
      <c r="H1145" s="52">
        <v>100</v>
      </c>
      <c r="I1145" s="50" t="s">
        <v>675</v>
      </c>
      <c r="J1145" s="50" t="s">
        <v>409</v>
      </c>
      <c r="K1145" s="50" t="s">
        <v>410</v>
      </c>
      <c r="L1145" s="50" t="s">
        <v>364</v>
      </c>
      <c r="M1145" s="52">
        <v>175009</v>
      </c>
      <c r="N1145" s="50" t="s">
        <v>365</v>
      </c>
      <c r="O1145" s="50" t="s">
        <v>59</v>
      </c>
      <c r="P1145" s="55">
        <v>-18.670000000000002</v>
      </c>
      <c r="Q1145" s="52">
        <v>11</v>
      </c>
      <c r="R1145" s="50" t="s">
        <v>2171</v>
      </c>
      <c r="S1145" s="52">
        <v>2020</v>
      </c>
      <c r="T1145" s="50" t="s">
        <v>2172</v>
      </c>
      <c r="U1145" s="50" t="s">
        <v>263</v>
      </c>
      <c r="V1145" s="50" t="s">
        <v>337</v>
      </c>
      <c r="W1145" s="50" t="s">
        <v>366</v>
      </c>
      <c r="X1145" s="52">
        <v>1</v>
      </c>
      <c r="Y1145" s="52">
        <v>146296</v>
      </c>
      <c r="Z1145" s="50" t="s">
        <v>266</v>
      </c>
      <c r="AA1145" s="52">
        <v>1</v>
      </c>
      <c r="AB1145" s="52">
        <v>0</v>
      </c>
      <c r="AC1145" s="51">
        <v>44147</v>
      </c>
      <c r="AD1145" s="51">
        <v>44169</v>
      </c>
      <c r="AE1145" s="50" t="s">
        <v>670</v>
      </c>
    </row>
    <row r="1146" spans="1:31" ht="17.25" customHeight="1">
      <c r="A1146" s="57" t="str">
        <f t="shared" si="35"/>
        <v>SERVIÇO ADVOCATÍCIO</v>
      </c>
      <c r="B1146" s="69" t="str">
        <f>VLOOKUP(A1146,'De Para'!$C$3:$D$195,2,0)</f>
        <v>FORNECEDORES</v>
      </c>
      <c r="C1146" s="83">
        <f t="shared" si="36"/>
        <v>11</v>
      </c>
      <c r="D1146" s="50" t="s">
        <v>258</v>
      </c>
      <c r="E1146" s="50" t="s">
        <v>410</v>
      </c>
      <c r="F1146" s="51">
        <v>44147</v>
      </c>
      <c r="G1146" s="50" t="s">
        <v>278</v>
      </c>
      <c r="H1146" s="52">
        <v>100</v>
      </c>
      <c r="I1146" s="50" t="s">
        <v>675</v>
      </c>
      <c r="J1146" s="50" t="s">
        <v>409</v>
      </c>
      <c r="K1146" s="50" t="s">
        <v>410</v>
      </c>
      <c r="L1146" s="50" t="s">
        <v>433</v>
      </c>
      <c r="M1146" s="52">
        <v>175010</v>
      </c>
      <c r="N1146" s="50" t="s">
        <v>434</v>
      </c>
      <c r="O1146" s="50" t="s">
        <v>1069</v>
      </c>
      <c r="P1146" s="55">
        <v>-10625</v>
      </c>
      <c r="Q1146" s="52">
        <v>11</v>
      </c>
      <c r="R1146" s="50" t="s">
        <v>511</v>
      </c>
      <c r="S1146" s="52">
        <v>2020</v>
      </c>
      <c r="T1146" s="50" t="s">
        <v>2173</v>
      </c>
      <c r="U1146" s="50" t="s">
        <v>263</v>
      </c>
      <c r="V1146" s="50" t="s">
        <v>288</v>
      </c>
      <c r="W1146" s="50" t="s">
        <v>325</v>
      </c>
      <c r="X1146" s="52">
        <v>1</v>
      </c>
      <c r="Y1146" s="52">
        <v>147033</v>
      </c>
      <c r="Z1146" s="50" t="s">
        <v>266</v>
      </c>
      <c r="AA1146" s="52">
        <v>1</v>
      </c>
      <c r="AB1146" s="52">
        <v>0</v>
      </c>
      <c r="AC1146" s="51">
        <v>44147</v>
      </c>
      <c r="AD1146" s="51">
        <v>44169</v>
      </c>
      <c r="AE1146" s="50" t="s">
        <v>670</v>
      </c>
    </row>
    <row r="1147" spans="1:31" ht="17.25" customHeight="1">
      <c r="A1147" s="57" t="str">
        <f t="shared" si="35"/>
        <v>COMBUSTÍVEIS E LUBRIFICANTES</v>
      </c>
      <c r="B1147" s="69" t="str">
        <f>VLOOKUP(A1147,'De Para'!$C$3:$D$195,2,0)</f>
        <v>FORNECEDORES</v>
      </c>
      <c r="C1147" s="83">
        <f t="shared" si="36"/>
        <v>11</v>
      </c>
      <c r="D1147" s="50" t="s">
        <v>258</v>
      </c>
      <c r="E1147" s="50" t="s">
        <v>410</v>
      </c>
      <c r="F1147" s="51">
        <v>44147</v>
      </c>
      <c r="G1147" s="50" t="s">
        <v>278</v>
      </c>
      <c r="H1147" s="52">
        <v>100</v>
      </c>
      <c r="I1147" s="50" t="s">
        <v>675</v>
      </c>
      <c r="J1147" s="50" t="s">
        <v>409</v>
      </c>
      <c r="K1147" s="50" t="s">
        <v>410</v>
      </c>
      <c r="L1147" s="50" t="s">
        <v>564</v>
      </c>
      <c r="M1147" s="52">
        <v>175011</v>
      </c>
      <c r="N1147" s="50" t="s">
        <v>565</v>
      </c>
      <c r="O1147" s="50" t="s">
        <v>1458</v>
      </c>
      <c r="P1147" s="55">
        <v>-1898.01</v>
      </c>
      <c r="Q1147" s="52">
        <v>11</v>
      </c>
      <c r="R1147" s="50" t="s">
        <v>2174</v>
      </c>
      <c r="S1147" s="52">
        <v>2020</v>
      </c>
      <c r="T1147" s="50" t="s">
        <v>2175</v>
      </c>
      <c r="U1147" s="50" t="s">
        <v>263</v>
      </c>
      <c r="V1147" s="50" t="s">
        <v>355</v>
      </c>
      <c r="W1147" s="50" t="s">
        <v>563</v>
      </c>
      <c r="X1147" s="52">
        <v>1</v>
      </c>
      <c r="Y1147" s="52">
        <v>147342</v>
      </c>
      <c r="Z1147" s="50" t="s">
        <v>266</v>
      </c>
      <c r="AA1147" s="52">
        <v>1</v>
      </c>
      <c r="AB1147" s="52">
        <v>0</v>
      </c>
      <c r="AC1147" s="51">
        <v>44147</v>
      </c>
      <c r="AD1147" s="51">
        <v>44169</v>
      </c>
      <c r="AE1147" s="50" t="s">
        <v>670</v>
      </c>
    </row>
    <row r="1148" spans="1:31" ht="17.25" customHeight="1">
      <c r="A1148" s="57" t="str">
        <f t="shared" si="35"/>
        <v>SERVIÇO DE AUDITORIA/CONSULTORIA</v>
      </c>
      <c r="B1148" s="69" t="str">
        <f>VLOOKUP(A1148,'De Para'!$C$3:$D$195,2,0)</f>
        <v>FORNECEDORES</v>
      </c>
      <c r="C1148" s="83">
        <f t="shared" si="36"/>
        <v>11</v>
      </c>
      <c r="D1148" s="50" t="s">
        <v>258</v>
      </c>
      <c r="E1148" s="50" t="s">
        <v>410</v>
      </c>
      <c r="F1148" s="51">
        <v>44147</v>
      </c>
      <c r="G1148" s="50" t="s">
        <v>278</v>
      </c>
      <c r="H1148" s="52">
        <v>100</v>
      </c>
      <c r="I1148" s="50" t="s">
        <v>675</v>
      </c>
      <c r="J1148" s="50" t="s">
        <v>409</v>
      </c>
      <c r="K1148" s="50" t="s">
        <v>410</v>
      </c>
      <c r="L1148" s="50" t="s">
        <v>436</v>
      </c>
      <c r="M1148" s="52">
        <v>175012</v>
      </c>
      <c r="N1148" s="50" t="s">
        <v>437</v>
      </c>
      <c r="O1148" s="50" t="s">
        <v>1104</v>
      </c>
      <c r="P1148" s="55">
        <v>-19580</v>
      </c>
      <c r="Q1148" s="52">
        <v>11</v>
      </c>
      <c r="R1148" s="50" t="s">
        <v>494</v>
      </c>
      <c r="S1148" s="52">
        <v>2020</v>
      </c>
      <c r="T1148" s="50" t="s">
        <v>2176</v>
      </c>
      <c r="U1148" s="50" t="s">
        <v>263</v>
      </c>
      <c r="V1148" s="50" t="s">
        <v>288</v>
      </c>
      <c r="W1148" s="50" t="s">
        <v>325</v>
      </c>
      <c r="X1148" s="52">
        <v>1</v>
      </c>
      <c r="Y1148" s="52">
        <v>147360</v>
      </c>
      <c r="Z1148" s="50" t="s">
        <v>266</v>
      </c>
      <c r="AA1148" s="52">
        <v>1</v>
      </c>
      <c r="AB1148" s="52">
        <v>0</v>
      </c>
      <c r="AC1148" s="51">
        <v>44147</v>
      </c>
      <c r="AD1148" s="51">
        <v>44169</v>
      </c>
      <c r="AE1148" s="50" t="s">
        <v>670</v>
      </c>
    </row>
    <row r="1149" spans="1:31" ht="17.25" customHeight="1">
      <c r="A1149" s="57" t="str">
        <f t="shared" si="35"/>
        <v>SERVIÇO DE MANUTENÇÃO DE SOFTWARE/HARDWARE</v>
      </c>
      <c r="B1149" s="69" t="str">
        <f>VLOOKUP(A1149,'De Para'!$C$3:$D$195,2,0)</f>
        <v>FORNECEDORES</v>
      </c>
      <c r="C1149" s="83">
        <f t="shared" si="36"/>
        <v>11</v>
      </c>
      <c r="D1149" s="50" t="s">
        <v>258</v>
      </c>
      <c r="E1149" s="50" t="s">
        <v>410</v>
      </c>
      <c r="F1149" s="51">
        <v>44147</v>
      </c>
      <c r="G1149" s="50" t="s">
        <v>278</v>
      </c>
      <c r="H1149" s="52">
        <v>100</v>
      </c>
      <c r="I1149" s="50" t="s">
        <v>675</v>
      </c>
      <c r="J1149" s="50" t="s">
        <v>409</v>
      </c>
      <c r="K1149" s="50" t="s">
        <v>410</v>
      </c>
      <c r="L1149" s="50" t="s">
        <v>285</v>
      </c>
      <c r="M1149" s="52">
        <v>175013</v>
      </c>
      <c r="N1149" s="50" t="s">
        <v>286</v>
      </c>
      <c r="O1149" s="50" t="s">
        <v>287</v>
      </c>
      <c r="P1149" s="55">
        <v>-300000</v>
      </c>
      <c r="Q1149" s="52">
        <v>11</v>
      </c>
      <c r="R1149" s="50" t="s">
        <v>2177</v>
      </c>
      <c r="S1149" s="52">
        <v>2020</v>
      </c>
      <c r="T1149" s="50" t="s">
        <v>2178</v>
      </c>
      <c r="U1149" s="50" t="s">
        <v>263</v>
      </c>
      <c r="V1149" s="50" t="s">
        <v>288</v>
      </c>
      <c r="W1149" s="50" t="s">
        <v>289</v>
      </c>
      <c r="X1149" s="52">
        <v>1</v>
      </c>
      <c r="Y1149" s="52">
        <v>147568</v>
      </c>
      <c r="Z1149" s="50" t="s">
        <v>266</v>
      </c>
      <c r="AA1149" s="52">
        <v>1</v>
      </c>
      <c r="AB1149" s="52">
        <v>0</v>
      </c>
      <c r="AC1149" s="51">
        <v>44147</v>
      </c>
      <c r="AD1149" s="51">
        <v>44169</v>
      </c>
      <c r="AE1149" s="50" t="s">
        <v>670</v>
      </c>
    </row>
    <row r="1150" spans="1:31" ht="17.25" customHeight="1">
      <c r="A1150" s="57" t="str">
        <f t="shared" si="35"/>
        <v>SERVIÇO DE MANUTENÇÃO DE SOFTWARE/HARDWARE</v>
      </c>
      <c r="B1150" s="69" t="str">
        <f>VLOOKUP(A1150,'De Para'!$C$3:$D$195,2,0)</f>
        <v>FORNECEDORES</v>
      </c>
      <c r="C1150" s="83">
        <f t="shared" si="36"/>
        <v>11</v>
      </c>
      <c r="D1150" s="50" t="s">
        <v>258</v>
      </c>
      <c r="E1150" s="50" t="s">
        <v>410</v>
      </c>
      <c r="F1150" s="51">
        <v>44147</v>
      </c>
      <c r="G1150" s="50" t="s">
        <v>278</v>
      </c>
      <c r="H1150" s="52">
        <v>100</v>
      </c>
      <c r="I1150" s="50" t="s">
        <v>675</v>
      </c>
      <c r="J1150" s="50" t="s">
        <v>409</v>
      </c>
      <c r="K1150" s="50" t="s">
        <v>410</v>
      </c>
      <c r="L1150" s="50" t="s">
        <v>285</v>
      </c>
      <c r="M1150" s="52">
        <v>175014</v>
      </c>
      <c r="N1150" s="50" t="s">
        <v>286</v>
      </c>
      <c r="O1150" s="50" t="s">
        <v>287</v>
      </c>
      <c r="P1150" s="55">
        <v>-300000</v>
      </c>
      <c r="Q1150" s="52">
        <v>11</v>
      </c>
      <c r="R1150" s="50" t="s">
        <v>2179</v>
      </c>
      <c r="S1150" s="52">
        <v>2020</v>
      </c>
      <c r="T1150" s="50" t="s">
        <v>2180</v>
      </c>
      <c r="U1150" s="50" t="s">
        <v>263</v>
      </c>
      <c r="V1150" s="50" t="s">
        <v>288</v>
      </c>
      <c r="W1150" s="50" t="s">
        <v>289</v>
      </c>
      <c r="X1150" s="52">
        <v>1</v>
      </c>
      <c r="Y1150" s="52">
        <v>147573</v>
      </c>
      <c r="Z1150" s="50" t="s">
        <v>266</v>
      </c>
      <c r="AA1150" s="52">
        <v>1</v>
      </c>
      <c r="AB1150" s="52">
        <v>0</v>
      </c>
      <c r="AC1150" s="51">
        <v>44147</v>
      </c>
      <c r="AD1150" s="51">
        <v>44169</v>
      </c>
      <c r="AE1150" s="50" t="s">
        <v>670</v>
      </c>
    </row>
    <row r="1151" spans="1:31" ht="17.25" customHeight="1">
      <c r="A1151" s="57" t="str">
        <f t="shared" si="35"/>
        <v>SERVIÇO DE MANUTENÇÃO DE SOFTWARE/HARDWARE</v>
      </c>
      <c r="B1151" s="69" t="str">
        <f>VLOOKUP(A1151,'De Para'!$C$3:$D$195,2,0)</f>
        <v>FORNECEDORES</v>
      </c>
      <c r="C1151" s="83">
        <f t="shared" si="36"/>
        <v>11</v>
      </c>
      <c r="D1151" s="50" t="s">
        <v>258</v>
      </c>
      <c r="E1151" s="50" t="s">
        <v>410</v>
      </c>
      <c r="F1151" s="51">
        <v>44147</v>
      </c>
      <c r="G1151" s="50" t="s">
        <v>278</v>
      </c>
      <c r="H1151" s="52">
        <v>100</v>
      </c>
      <c r="I1151" s="50" t="s">
        <v>675</v>
      </c>
      <c r="J1151" s="50" t="s">
        <v>409</v>
      </c>
      <c r="K1151" s="50" t="s">
        <v>410</v>
      </c>
      <c r="L1151" s="50" t="s">
        <v>285</v>
      </c>
      <c r="M1151" s="52">
        <v>175015</v>
      </c>
      <c r="N1151" s="50" t="s">
        <v>286</v>
      </c>
      <c r="O1151" s="50" t="s">
        <v>287</v>
      </c>
      <c r="P1151" s="55">
        <v>-300000</v>
      </c>
      <c r="Q1151" s="52">
        <v>11</v>
      </c>
      <c r="R1151" s="50" t="s">
        <v>1396</v>
      </c>
      <c r="S1151" s="52">
        <v>2020</v>
      </c>
      <c r="T1151" s="50" t="s">
        <v>2181</v>
      </c>
      <c r="U1151" s="50" t="s">
        <v>263</v>
      </c>
      <c r="V1151" s="50" t="s">
        <v>288</v>
      </c>
      <c r="W1151" s="50" t="s">
        <v>289</v>
      </c>
      <c r="X1151" s="52">
        <v>1</v>
      </c>
      <c r="Y1151" s="52">
        <v>147574</v>
      </c>
      <c r="Z1151" s="50" t="s">
        <v>266</v>
      </c>
      <c r="AA1151" s="52">
        <v>1</v>
      </c>
      <c r="AB1151" s="52">
        <v>0</v>
      </c>
      <c r="AC1151" s="51">
        <v>44147</v>
      </c>
      <c r="AD1151" s="51">
        <v>44169</v>
      </c>
      <c r="AE1151" s="50" t="s">
        <v>670</v>
      </c>
    </row>
    <row r="1152" spans="1:31" ht="17.25" customHeight="1">
      <c r="A1152" s="57" t="str">
        <f t="shared" si="35"/>
        <v>SERVIÇO DE MANUTENÇÃO DE SOFTWARE/HARDWARE</v>
      </c>
      <c r="B1152" s="69" t="str">
        <f>VLOOKUP(A1152,'De Para'!$C$3:$D$195,2,0)</f>
        <v>FORNECEDORES</v>
      </c>
      <c r="C1152" s="83">
        <f t="shared" si="36"/>
        <v>11</v>
      </c>
      <c r="D1152" s="50" t="s">
        <v>258</v>
      </c>
      <c r="E1152" s="50" t="s">
        <v>410</v>
      </c>
      <c r="F1152" s="51">
        <v>44147</v>
      </c>
      <c r="G1152" s="50" t="s">
        <v>278</v>
      </c>
      <c r="H1152" s="52">
        <v>100</v>
      </c>
      <c r="I1152" s="50" t="s">
        <v>675</v>
      </c>
      <c r="J1152" s="50" t="s">
        <v>409</v>
      </c>
      <c r="K1152" s="50" t="s">
        <v>410</v>
      </c>
      <c r="L1152" s="50" t="s">
        <v>285</v>
      </c>
      <c r="M1152" s="52">
        <v>175016</v>
      </c>
      <c r="N1152" s="50" t="s">
        <v>286</v>
      </c>
      <c r="O1152" s="50" t="s">
        <v>287</v>
      </c>
      <c r="P1152" s="55">
        <v>-15000</v>
      </c>
      <c r="Q1152" s="52">
        <v>11</v>
      </c>
      <c r="R1152" s="50" t="s">
        <v>2182</v>
      </c>
      <c r="S1152" s="52">
        <v>2020</v>
      </c>
      <c r="T1152" s="50" t="s">
        <v>2183</v>
      </c>
      <c r="U1152" s="50" t="s">
        <v>263</v>
      </c>
      <c r="V1152" s="50" t="s">
        <v>288</v>
      </c>
      <c r="W1152" s="50" t="s">
        <v>289</v>
      </c>
      <c r="X1152" s="52">
        <v>1</v>
      </c>
      <c r="Y1152" s="52">
        <v>147576</v>
      </c>
      <c r="Z1152" s="50" t="s">
        <v>266</v>
      </c>
      <c r="AA1152" s="52">
        <v>1</v>
      </c>
      <c r="AB1152" s="52">
        <v>0</v>
      </c>
      <c r="AC1152" s="51">
        <v>44147</v>
      </c>
      <c r="AD1152" s="51">
        <v>44169</v>
      </c>
      <c r="AE1152" s="50" t="s">
        <v>670</v>
      </c>
    </row>
    <row r="1153" spans="1:31" ht="17.25" customHeight="1">
      <c r="A1153" s="57" t="str">
        <f t="shared" si="35"/>
        <v>ALIMENTAÇÃO - VIAGEM</v>
      </c>
      <c r="B1153" s="69" t="str">
        <f>VLOOKUP(A1153,'De Para'!$C$3:$D$195,2,0)</f>
        <v>FORNECEDORES</v>
      </c>
      <c r="C1153" s="83">
        <f t="shared" si="36"/>
        <v>11</v>
      </c>
      <c r="D1153" s="50" t="s">
        <v>258</v>
      </c>
      <c r="E1153" s="50" t="s">
        <v>410</v>
      </c>
      <c r="F1153" s="51">
        <v>44147</v>
      </c>
      <c r="G1153" s="50" t="s">
        <v>278</v>
      </c>
      <c r="H1153" s="52">
        <v>100</v>
      </c>
      <c r="I1153" s="50" t="s">
        <v>675</v>
      </c>
      <c r="J1153" s="50" t="s">
        <v>409</v>
      </c>
      <c r="K1153" s="50" t="s">
        <v>410</v>
      </c>
      <c r="L1153" s="50" t="s">
        <v>873</v>
      </c>
      <c r="M1153" s="52">
        <v>175017</v>
      </c>
      <c r="N1153" s="50" t="s">
        <v>874</v>
      </c>
      <c r="O1153" s="50" t="s">
        <v>2017</v>
      </c>
      <c r="P1153" s="55">
        <v>-127</v>
      </c>
      <c r="Q1153" s="52">
        <v>11</v>
      </c>
      <c r="R1153" s="50" t="s">
        <v>2184</v>
      </c>
      <c r="S1153" s="52">
        <v>2020</v>
      </c>
      <c r="T1153" s="50" t="s">
        <v>2185</v>
      </c>
      <c r="U1153" s="50" t="s">
        <v>263</v>
      </c>
      <c r="V1153" s="50" t="s">
        <v>355</v>
      </c>
      <c r="W1153" s="50" t="s">
        <v>646</v>
      </c>
      <c r="X1153" s="52">
        <v>1</v>
      </c>
      <c r="Y1153" s="52">
        <v>147716</v>
      </c>
      <c r="Z1153" s="50" t="s">
        <v>266</v>
      </c>
      <c r="AA1153" s="52">
        <v>1</v>
      </c>
      <c r="AB1153" s="52">
        <v>0</v>
      </c>
      <c r="AC1153" s="51">
        <v>44147</v>
      </c>
      <c r="AD1153" s="51">
        <v>44169</v>
      </c>
      <c r="AE1153" s="50" t="s">
        <v>670</v>
      </c>
    </row>
    <row r="1154" spans="1:31" ht="17.25" customHeight="1">
      <c r="A1154" s="57" t="str">
        <f t="shared" si="35"/>
        <v>MATERIAIS HOSPITALARES C/ RESTRICAO</v>
      </c>
      <c r="B1154" s="69" t="str">
        <f>VLOOKUP(A1154,'De Para'!$C$3:$D$195,2,0)</f>
        <v>FORNECEDORES</v>
      </c>
      <c r="C1154" s="83">
        <f t="shared" si="36"/>
        <v>11</v>
      </c>
      <c r="D1154" s="50" t="s">
        <v>258</v>
      </c>
      <c r="E1154" s="50" t="s">
        <v>410</v>
      </c>
      <c r="F1154" s="51">
        <v>44147</v>
      </c>
      <c r="G1154" s="50" t="s">
        <v>278</v>
      </c>
      <c r="H1154" s="52">
        <v>100</v>
      </c>
      <c r="I1154" s="50" t="s">
        <v>675</v>
      </c>
      <c r="J1154" s="50" t="s">
        <v>409</v>
      </c>
      <c r="K1154" s="50" t="s">
        <v>410</v>
      </c>
      <c r="L1154" s="50" t="s">
        <v>359</v>
      </c>
      <c r="M1154" s="52">
        <v>175018</v>
      </c>
      <c r="N1154" s="50" t="s">
        <v>360</v>
      </c>
      <c r="O1154" s="50" t="s">
        <v>2186</v>
      </c>
      <c r="P1154" s="55">
        <v>-8400</v>
      </c>
      <c r="Q1154" s="52">
        <v>11</v>
      </c>
      <c r="R1154" s="50" t="s">
        <v>2187</v>
      </c>
      <c r="S1154" s="52">
        <v>2020</v>
      </c>
      <c r="T1154" s="50" t="s">
        <v>2188</v>
      </c>
      <c r="U1154" s="50" t="s">
        <v>263</v>
      </c>
      <c r="V1154" s="50" t="s">
        <v>303</v>
      </c>
      <c r="W1154" s="50" t="s">
        <v>344</v>
      </c>
      <c r="X1154" s="52">
        <v>1</v>
      </c>
      <c r="Y1154" s="52">
        <v>147840</v>
      </c>
      <c r="Z1154" s="50" t="s">
        <v>266</v>
      </c>
      <c r="AA1154" s="52">
        <v>1</v>
      </c>
      <c r="AB1154" s="52">
        <v>0</v>
      </c>
      <c r="AC1154" s="51">
        <v>44147</v>
      </c>
      <c r="AD1154" s="51">
        <v>44169</v>
      </c>
      <c r="AE1154" s="50" t="s">
        <v>670</v>
      </c>
    </row>
    <row r="1155" spans="1:31" ht="17.25" customHeight="1">
      <c r="A1155" s="57" t="str">
        <f t="shared" ref="A1155:A1218" si="37">N1155</f>
        <v>SERVIÇOS MÉDICOS</v>
      </c>
      <c r="B1155" s="69" t="str">
        <f>VLOOKUP(A1155,'De Para'!$C$3:$D$195,2,0)</f>
        <v>FORNECEDORES</v>
      </c>
      <c r="C1155" s="83">
        <f t="shared" si="36"/>
        <v>11</v>
      </c>
      <c r="D1155" s="50" t="s">
        <v>258</v>
      </c>
      <c r="E1155" s="50" t="s">
        <v>410</v>
      </c>
      <c r="F1155" s="51">
        <v>44148</v>
      </c>
      <c r="G1155" s="50" t="s">
        <v>278</v>
      </c>
      <c r="H1155" s="52">
        <v>100</v>
      </c>
      <c r="I1155" s="50" t="s">
        <v>675</v>
      </c>
      <c r="J1155" s="50" t="s">
        <v>409</v>
      </c>
      <c r="K1155" s="50" t="s">
        <v>410</v>
      </c>
      <c r="L1155" s="50" t="s">
        <v>293</v>
      </c>
      <c r="M1155" s="52">
        <v>175199</v>
      </c>
      <c r="N1155" s="50" t="s">
        <v>294</v>
      </c>
      <c r="O1155" s="50" t="s">
        <v>317</v>
      </c>
      <c r="P1155" s="55">
        <v>-348652.75</v>
      </c>
      <c r="Q1155" s="52">
        <v>11</v>
      </c>
      <c r="R1155" s="50" t="s">
        <v>411</v>
      </c>
      <c r="S1155" s="52">
        <v>2020</v>
      </c>
      <c r="T1155" s="50" t="s">
        <v>2189</v>
      </c>
      <c r="U1155" s="50" t="s">
        <v>263</v>
      </c>
      <c r="V1155" s="50" t="s">
        <v>288</v>
      </c>
      <c r="W1155" s="50" t="s">
        <v>295</v>
      </c>
      <c r="X1155" s="52">
        <v>1</v>
      </c>
      <c r="Y1155" s="52">
        <v>148283</v>
      </c>
      <c r="Z1155" s="50" t="s">
        <v>266</v>
      </c>
      <c r="AA1155" s="52">
        <v>1</v>
      </c>
      <c r="AB1155" s="52">
        <v>0</v>
      </c>
      <c r="AC1155" s="51">
        <v>44148</v>
      </c>
      <c r="AD1155" s="51">
        <v>44169</v>
      </c>
      <c r="AE1155" s="50" t="s">
        <v>670</v>
      </c>
    </row>
    <row r="1156" spans="1:31" ht="17.25" customHeight="1">
      <c r="A1156" s="57" t="str">
        <f t="shared" si="37"/>
        <v>ADIANTAMENTO FORNECEDORES (Não usar)</v>
      </c>
      <c r="B1156" s="69" t="str">
        <f>VLOOKUP(A1156,'De Para'!$C$3:$D$195,2,0)</f>
        <v>FORNECEDORES</v>
      </c>
      <c r="C1156" s="83">
        <f t="shared" si="36"/>
        <v>11</v>
      </c>
      <c r="D1156" s="50" t="s">
        <v>258</v>
      </c>
      <c r="E1156" s="50" t="s">
        <v>410</v>
      </c>
      <c r="F1156" s="51">
        <v>44148</v>
      </c>
      <c r="G1156" s="50" t="s">
        <v>278</v>
      </c>
      <c r="H1156" s="52">
        <v>100</v>
      </c>
      <c r="I1156" s="50" t="s">
        <v>675</v>
      </c>
      <c r="J1156" s="50" t="s">
        <v>409</v>
      </c>
      <c r="K1156" s="50" t="s">
        <v>410</v>
      </c>
      <c r="L1156" s="50" t="s">
        <v>406</v>
      </c>
      <c r="M1156" s="52">
        <v>175200</v>
      </c>
      <c r="N1156" s="50" t="s">
        <v>407</v>
      </c>
      <c r="O1156" s="50" t="s">
        <v>1578</v>
      </c>
      <c r="P1156" s="55">
        <v>-7890</v>
      </c>
      <c r="Q1156" s="52">
        <v>11</v>
      </c>
      <c r="R1156" s="50" t="s">
        <v>2190</v>
      </c>
      <c r="S1156" s="52">
        <v>2020</v>
      </c>
      <c r="T1156" s="50" t="s">
        <v>2191</v>
      </c>
      <c r="U1156" s="50" t="s">
        <v>263</v>
      </c>
      <c r="V1156" s="50" t="s">
        <v>355</v>
      </c>
      <c r="W1156" s="50" t="s">
        <v>408</v>
      </c>
      <c r="X1156" s="52">
        <v>1</v>
      </c>
      <c r="Y1156" s="52">
        <v>148027</v>
      </c>
      <c r="Z1156" s="50" t="s">
        <v>266</v>
      </c>
      <c r="AA1156" s="52">
        <v>1</v>
      </c>
      <c r="AB1156" s="52">
        <v>0</v>
      </c>
      <c r="AC1156" s="51">
        <v>44148</v>
      </c>
      <c r="AD1156" s="51">
        <v>44169</v>
      </c>
      <c r="AE1156" s="50" t="s">
        <v>670</v>
      </c>
    </row>
    <row r="1157" spans="1:31" ht="17.25" customHeight="1">
      <c r="A1157" s="57" t="str">
        <f t="shared" si="37"/>
        <v>TARIFAS BANCÁRIAS</v>
      </c>
      <c r="B1157" s="69" t="str">
        <f>VLOOKUP(A1157,'De Para'!$C$3:$D$195,2,0)</f>
        <v>PAGAMENTO DE IMPOSTOS E TAXAS</v>
      </c>
      <c r="C1157" s="83">
        <f t="shared" si="36"/>
        <v>11</v>
      </c>
      <c r="D1157" s="50" t="s">
        <v>258</v>
      </c>
      <c r="E1157" s="50" t="s">
        <v>410</v>
      </c>
      <c r="F1157" s="51">
        <v>44147</v>
      </c>
      <c r="G1157" s="50" t="s">
        <v>378</v>
      </c>
      <c r="H1157" s="52">
        <v>100</v>
      </c>
      <c r="I1157" s="50" t="s">
        <v>675</v>
      </c>
      <c r="J1157" s="50" t="s">
        <v>409</v>
      </c>
      <c r="K1157" s="50" t="s">
        <v>410</v>
      </c>
      <c r="L1157" s="50" t="s">
        <v>548</v>
      </c>
      <c r="M1157" s="52">
        <v>175207</v>
      </c>
      <c r="N1157" s="50" t="s">
        <v>549</v>
      </c>
      <c r="O1157" s="50"/>
      <c r="P1157" s="55">
        <v>-58.3</v>
      </c>
      <c r="Q1157" s="52">
        <v>11</v>
      </c>
      <c r="R1157" s="50" t="s">
        <v>262</v>
      </c>
      <c r="S1157" s="52">
        <v>2020</v>
      </c>
      <c r="T1157" s="50" t="s">
        <v>550</v>
      </c>
      <c r="U1157" s="50" t="s">
        <v>263</v>
      </c>
      <c r="V1157" s="50" t="s">
        <v>276</v>
      </c>
      <c r="W1157" s="50" t="s">
        <v>429</v>
      </c>
      <c r="X1157" s="52">
        <v>1</v>
      </c>
      <c r="Y1157" s="52"/>
      <c r="Z1157" s="50" t="s">
        <v>266</v>
      </c>
      <c r="AA1157" s="52">
        <v>1</v>
      </c>
      <c r="AB1157" s="52">
        <v>1</v>
      </c>
      <c r="AC1157" s="51">
        <v>44147</v>
      </c>
      <c r="AD1157" s="51">
        <v>44169</v>
      </c>
      <c r="AE1157" s="50" t="s">
        <v>670</v>
      </c>
    </row>
    <row r="1158" spans="1:31" ht="17.25" customHeight="1">
      <c r="A1158" s="57" t="str">
        <f t="shared" si="37"/>
        <v>RENDIMENTO SOBRE APLICAÇÃO FINANCEIRA</v>
      </c>
      <c r="B1158" s="69" t="str">
        <f>VLOOKUP(A1158,'De Para'!$C$3:$D$195,2,0)</f>
        <v>JUROS POR APLICAÇÕES</v>
      </c>
      <c r="C1158" s="83">
        <f t="shared" si="36"/>
        <v>11</v>
      </c>
      <c r="D1158" s="50" t="s">
        <v>258</v>
      </c>
      <c r="E1158" s="50" t="s">
        <v>410</v>
      </c>
      <c r="F1158" s="51">
        <v>44147</v>
      </c>
      <c r="G1158" s="50" t="s">
        <v>621</v>
      </c>
      <c r="H1158" s="52">
        <v>100</v>
      </c>
      <c r="I1158" s="86" t="s">
        <v>675</v>
      </c>
      <c r="J1158" s="50" t="s">
        <v>409</v>
      </c>
      <c r="K1158" s="50" t="s">
        <v>410</v>
      </c>
      <c r="L1158" s="50" t="s">
        <v>497</v>
      </c>
      <c r="M1158" s="52">
        <v>175208</v>
      </c>
      <c r="N1158" s="50" t="s">
        <v>498</v>
      </c>
      <c r="O1158" s="50"/>
      <c r="P1158" s="55">
        <v>4727.91</v>
      </c>
      <c r="Q1158" s="52">
        <v>11</v>
      </c>
      <c r="R1158" s="50" t="s">
        <v>499</v>
      </c>
      <c r="S1158" s="52">
        <v>2020</v>
      </c>
      <c r="T1158" s="50" t="s">
        <v>1839</v>
      </c>
      <c r="U1158" s="50" t="s">
        <v>263</v>
      </c>
      <c r="V1158" s="50" t="s">
        <v>276</v>
      </c>
      <c r="W1158" s="50" t="s">
        <v>500</v>
      </c>
      <c r="X1158" s="52">
        <v>1</v>
      </c>
      <c r="Y1158" s="52"/>
      <c r="Z1158" s="50" t="s">
        <v>266</v>
      </c>
      <c r="AA1158" s="52">
        <v>1</v>
      </c>
      <c r="AB1158" s="52">
        <v>1</v>
      </c>
      <c r="AC1158" s="51">
        <v>44147</v>
      </c>
      <c r="AD1158" s="51">
        <v>44169</v>
      </c>
      <c r="AE1158" s="50" t="s">
        <v>670</v>
      </c>
    </row>
    <row r="1159" spans="1:31" ht="17.25" customHeight="1">
      <c r="A1159" s="57" t="str">
        <f t="shared" si="37"/>
        <v>APLICAÇÃO / RESGATE DE APLICAÇÃO</v>
      </c>
      <c r="B1159" s="69" t="str">
        <f>VLOOKUP(A1159,'De Para'!$C$3:$D$195,2,0)</f>
        <v>RECEBÍVEIS NAO CORRENTES</v>
      </c>
      <c r="C1159" s="83">
        <f t="shared" si="36"/>
        <v>11</v>
      </c>
      <c r="D1159" s="50" t="s">
        <v>258</v>
      </c>
      <c r="E1159" s="50" t="s">
        <v>410</v>
      </c>
      <c r="F1159" s="51">
        <v>44147</v>
      </c>
      <c r="G1159" s="50" t="s">
        <v>259</v>
      </c>
      <c r="H1159" s="52">
        <v>100</v>
      </c>
      <c r="I1159" s="86" t="s">
        <v>690</v>
      </c>
      <c r="J1159" s="50" t="s">
        <v>409</v>
      </c>
      <c r="K1159" s="50" t="s">
        <v>410</v>
      </c>
      <c r="L1159" s="50" t="s">
        <v>260</v>
      </c>
      <c r="M1159" s="52">
        <v>175209</v>
      </c>
      <c r="N1159" s="50" t="s">
        <v>261</v>
      </c>
      <c r="O1159" s="53"/>
      <c r="P1159" s="55">
        <v>-17599157.59</v>
      </c>
      <c r="Q1159" s="52">
        <v>11</v>
      </c>
      <c r="R1159" s="50" t="s">
        <v>262</v>
      </c>
      <c r="S1159" s="52">
        <v>2020</v>
      </c>
      <c r="T1159" s="50" t="s">
        <v>1840</v>
      </c>
      <c r="U1159" s="50" t="s">
        <v>263</v>
      </c>
      <c r="V1159" s="50" t="s">
        <v>264</v>
      </c>
      <c r="W1159" s="50" t="s">
        <v>265</v>
      </c>
      <c r="X1159" s="52">
        <v>1</v>
      </c>
      <c r="Y1159" s="52"/>
      <c r="Z1159" s="50" t="s">
        <v>266</v>
      </c>
      <c r="AA1159" s="52">
        <v>1</v>
      </c>
      <c r="AB1159" s="52">
        <v>1</v>
      </c>
      <c r="AC1159" s="51">
        <v>44147</v>
      </c>
      <c r="AD1159" s="51">
        <v>44169</v>
      </c>
      <c r="AE1159" s="50" t="s">
        <v>671</v>
      </c>
    </row>
    <row r="1160" spans="1:31" ht="17.25" customHeight="1">
      <c r="A1160" s="57" t="str">
        <f t="shared" si="37"/>
        <v>APLICAÇÃO / RESGATE DE APLICAÇÃO</v>
      </c>
      <c r="B1160" s="69" t="str">
        <f>VLOOKUP(A1160,'De Para'!$C$3:$D$195,2,0)</f>
        <v>RECEBÍVEIS NAO CORRENTES</v>
      </c>
      <c r="C1160" s="83">
        <f t="shared" si="36"/>
        <v>11</v>
      </c>
      <c r="D1160" s="50" t="s">
        <v>258</v>
      </c>
      <c r="E1160" s="50" t="s">
        <v>410</v>
      </c>
      <c r="F1160" s="51">
        <v>44147</v>
      </c>
      <c r="G1160" s="50" t="s">
        <v>624</v>
      </c>
      <c r="H1160" s="52">
        <v>100</v>
      </c>
      <c r="I1160" s="86" t="s">
        <v>675</v>
      </c>
      <c r="J1160" s="50" t="s">
        <v>409</v>
      </c>
      <c r="K1160" s="50" t="s">
        <v>410</v>
      </c>
      <c r="L1160" s="50" t="s">
        <v>260</v>
      </c>
      <c r="M1160" s="52">
        <v>175210</v>
      </c>
      <c r="N1160" s="50" t="s">
        <v>261</v>
      </c>
      <c r="O1160" s="50"/>
      <c r="P1160" s="55">
        <v>17599157.59</v>
      </c>
      <c r="Q1160" s="52">
        <v>11</v>
      </c>
      <c r="R1160" s="50" t="s">
        <v>262</v>
      </c>
      <c r="S1160" s="52">
        <v>2020</v>
      </c>
      <c r="T1160" s="50" t="s">
        <v>1840</v>
      </c>
      <c r="U1160" s="50" t="s">
        <v>263</v>
      </c>
      <c r="V1160" s="50" t="s">
        <v>264</v>
      </c>
      <c r="W1160" s="50" t="s">
        <v>265</v>
      </c>
      <c r="X1160" s="52">
        <v>1</v>
      </c>
      <c r="Y1160" s="52"/>
      <c r="Z1160" s="50" t="s">
        <v>266</v>
      </c>
      <c r="AA1160" s="52">
        <v>1</v>
      </c>
      <c r="AB1160" s="52">
        <v>0</v>
      </c>
      <c r="AC1160" s="51">
        <v>44147</v>
      </c>
      <c r="AD1160" s="51">
        <v>44169</v>
      </c>
      <c r="AE1160" s="50" t="s">
        <v>670</v>
      </c>
    </row>
    <row r="1161" spans="1:31" ht="17.25" customHeight="1">
      <c r="A1161" s="57" t="str">
        <f t="shared" si="37"/>
        <v>MEDICAMENTOS C/ RESTRICAO</v>
      </c>
      <c r="B1161" s="69" t="str">
        <f>VLOOKUP(A1161,'De Para'!$C$3:$D$195,2,0)</f>
        <v>FORNECEDORES</v>
      </c>
      <c r="C1161" s="83">
        <f t="shared" si="36"/>
        <v>11</v>
      </c>
      <c r="D1161" s="50" t="s">
        <v>258</v>
      </c>
      <c r="E1161" s="50" t="s">
        <v>410</v>
      </c>
      <c r="F1161" s="51">
        <v>44151</v>
      </c>
      <c r="G1161" s="50" t="s">
        <v>278</v>
      </c>
      <c r="H1161" s="52">
        <v>100</v>
      </c>
      <c r="I1161" s="86" t="s">
        <v>675</v>
      </c>
      <c r="J1161" s="50" t="s">
        <v>409</v>
      </c>
      <c r="K1161" s="50" t="s">
        <v>410</v>
      </c>
      <c r="L1161" s="50" t="s">
        <v>341</v>
      </c>
      <c r="M1161" s="52">
        <v>175323</v>
      </c>
      <c r="N1161" s="50" t="s">
        <v>342</v>
      </c>
      <c r="O1161" s="50" t="s">
        <v>387</v>
      </c>
      <c r="P1161" s="55">
        <v>-18020</v>
      </c>
      <c r="Q1161" s="52">
        <v>11</v>
      </c>
      <c r="R1161" s="50" t="s">
        <v>2192</v>
      </c>
      <c r="S1161" s="52">
        <v>2020</v>
      </c>
      <c r="T1161" s="50" t="s">
        <v>2193</v>
      </c>
      <c r="U1161" s="50" t="s">
        <v>263</v>
      </c>
      <c r="V1161" s="50" t="s">
        <v>303</v>
      </c>
      <c r="W1161" s="50" t="s">
        <v>344</v>
      </c>
      <c r="X1161" s="52">
        <v>1</v>
      </c>
      <c r="Y1161" s="52">
        <v>145595</v>
      </c>
      <c r="Z1161" s="50" t="s">
        <v>266</v>
      </c>
      <c r="AA1161" s="52">
        <v>1</v>
      </c>
      <c r="AB1161" s="52">
        <v>0</v>
      </c>
      <c r="AC1161" s="51">
        <v>44151</v>
      </c>
      <c r="AD1161" s="51">
        <v>44169</v>
      </c>
      <c r="AE1161" s="50" t="s">
        <v>670</v>
      </c>
    </row>
    <row r="1162" spans="1:31" ht="17.25" customHeight="1">
      <c r="A1162" s="57" t="str">
        <f t="shared" si="37"/>
        <v>SERVIÇO MANUTENÇÃO MÁQ E EQUI</v>
      </c>
      <c r="B1162" s="69" t="str">
        <f>VLOOKUP(A1162,'De Para'!$C$3:$D$195,2,0)</f>
        <v>FORNECEDORES</v>
      </c>
      <c r="C1162" s="83">
        <f t="shared" si="36"/>
        <v>11</v>
      </c>
      <c r="D1162" s="50" t="s">
        <v>258</v>
      </c>
      <c r="E1162" s="50" t="s">
        <v>410</v>
      </c>
      <c r="F1162" s="51">
        <v>44151</v>
      </c>
      <c r="G1162" s="50" t="s">
        <v>278</v>
      </c>
      <c r="H1162" s="52">
        <v>100</v>
      </c>
      <c r="I1162" s="86" t="s">
        <v>675</v>
      </c>
      <c r="J1162" s="50" t="s">
        <v>409</v>
      </c>
      <c r="K1162" s="50" t="s">
        <v>410</v>
      </c>
      <c r="L1162" s="50" t="s">
        <v>486</v>
      </c>
      <c r="M1162" s="52">
        <v>175324</v>
      </c>
      <c r="N1162" s="50" t="s">
        <v>487</v>
      </c>
      <c r="O1162" s="50" t="s">
        <v>701</v>
      </c>
      <c r="P1162" s="55">
        <v>-960</v>
      </c>
      <c r="Q1162" s="52">
        <v>11</v>
      </c>
      <c r="R1162" s="50" t="s">
        <v>2194</v>
      </c>
      <c r="S1162" s="52">
        <v>2020</v>
      </c>
      <c r="T1162" s="50" t="s">
        <v>2195</v>
      </c>
      <c r="U1162" s="50" t="s">
        <v>263</v>
      </c>
      <c r="V1162" s="50" t="s">
        <v>288</v>
      </c>
      <c r="W1162" s="50" t="s">
        <v>289</v>
      </c>
      <c r="X1162" s="52">
        <v>1</v>
      </c>
      <c r="Y1162" s="52">
        <v>147739</v>
      </c>
      <c r="Z1162" s="50" t="s">
        <v>266</v>
      </c>
      <c r="AA1162" s="52">
        <v>1</v>
      </c>
      <c r="AB1162" s="52">
        <v>0</v>
      </c>
      <c r="AC1162" s="51">
        <v>44151</v>
      </c>
      <c r="AD1162" s="51">
        <v>44169</v>
      </c>
      <c r="AE1162" s="50" t="s">
        <v>670</v>
      </c>
    </row>
    <row r="1163" spans="1:31" ht="17.25" customHeight="1">
      <c r="A1163" s="57" t="str">
        <f t="shared" si="37"/>
        <v>SERVIÇO DE AUDITORIA/CONSULTORIA</v>
      </c>
      <c r="B1163" s="69" t="str">
        <f>VLOOKUP(A1163,'De Para'!$C$3:$D$195,2,0)</f>
        <v>FORNECEDORES</v>
      </c>
      <c r="C1163" s="83">
        <f t="shared" si="36"/>
        <v>11</v>
      </c>
      <c r="D1163" s="50" t="s">
        <v>258</v>
      </c>
      <c r="E1163" s="50" t="s">
        <v>410</v>
      </c>
      <c r="F1163" s="51">
        <v>44151</v>
      </c>
      <c r="G1163" s="50" t="s">
        <v>278</v>
      </c>
      <c r="H1163" s="52">
        <v>100</v>
      </c>
      <c r="I1163" s="86" t="s">
        <v>675</v>
      </c>
      <c r="J1163" s="50" t="s">
        <v>409</v>
      </c>
      <c r="K1163" s="50" t="s">
        <v>410</v>
      </c>
      <c r="L1163" s="50" t="s">
        <v>436</v>
      </c>
      <c r="M1163" s="52">
        <v>175325</v>
      </c>
      <c r="N1163" s="50" t="s">
        <v>437</v>
      </c>
      <c r="O1163" s="50" t="s">
        <v>468</v>
      </c>
      <c r="P1163" s="55">
        <v>-7780.16</v>
      </c>
      <c r="Q1163" s="52">
        <v>11</v>
      </c>
      <c r="R1163" s="50" t="s">
        <v>2196</v>
      </c>
      <c r="S1163" s="52">
        <v>2020</v>
      </c>
      <c r="T1163" s="50" t="s">
        <v>2197</v>
      </c>
      <c r="U1163" s="50" t="s">
        <v>263</v>
      </c>
      <c r="V1163" s="50" t="s">
        <v>288</v>
      </c>
      <c r="W1163" s="50" t="s">
        <v>325</v>
      </c>
      <c r="X1163" s="52">
        <v>1</v>
      </c>
      <c r="Y1163" s="52">
        <v>147422</v>
      </c>
      <c r="Z1163" s="50" t="s">
        <v>266</v>
      </c>
      <c r="AA1163" s="52">
        <v>1</v>
      </c>
      <c r="AB1163" s="52">
        <v>0</v>
      </c>
      <c r="AC1163" s="51">
        <v>44151</v>
      </c>
      <c r="AD1163" s="51">
        <v>44169</v>
      </c>
      <c r="AE1163" s="50" t="s">
        <v>670</v>
      </c>
    </row>
    <row r="1164" spans="1:31" ht="17.25" customHeight="1">
      <c r="A1164" s="57" t="str">
        <f t="shared" si="37"/>
        <v>DIETA ENTERAL E PARAINTERAL C/ RESTRICAO</v>
      </c>
      <c r="B1164" s="69" t="str">
        <f>VLOOKUP(A1164,'De Para'!$C$3:$D$195,2,0)</f>
        <v>FORNECEDORES</v>
      </c>
      <c r="C1164" s="83">
        <f t="shared" si="36"/>
        <v>11</v>
      </c>
      <c r="D1164" s="50" t="s">
        <v>258</v>
      </c>
      <c r="E1164" s="50" t="s">
        <v>410</v>
      </c>
      <c r="F1164" s="51">
        <v>44152</v>
      </c>
      <c r="G1164" s="50" t="s">
        <v>278</v>
      </c>
      <c r="H1164" s="52">
        <v>100</v>
      </c>
      <c r="I1164" s="86" t="s">
        <v>675</v>
      </c>
      <c r="J1164" s="50" t="s">
        <v>409</v>
      </c>
      <c r="K1164" s="50" t="s">
        <v>410</v>
      </c>
      <c r="L1164" s="50" t="s">
        <v>484</v>
      </c>
      <c r="M1164" s="52">
        <v>175663</v>
      </c>
      <c r="N1164" s="50" t="s">
        <v>485</v>
      </c>
      <c r="O1164" s="50" t="s">
        <v>419</v>
      </c>
      <c r="P1164" s="55">
        <v>-7379.5</v>
      </c>
      <c r="Q1164" s="52">
        <v>11</v>
      </c>
      <c r="R1164" s="50" t="s">
        <v>2198</v>
      </c>
      <c r="S1164" s="52">
        <v>2020</v>
      </c>
      <c r="T1164" s="50" t="s">
        <v>2199</v>
      </c>
      <c r="U1164" s="50" t="s">
        <v>263</v>
      </c>
      <c r="V1164" s="50" t="s">
        <v>303</v>
      </c>
      <c r="W1164" s="50" t="s">
        <v>344</v>
      </c>
      <c r="X1164" s="52">
        <v>1</v>
      </c>
      <c r="Y1164" s="52">
        <v>148674</v>
      </c>
      <c r="Z1164" s="50" t="s">
        <v>266</v>
      </c>
      <c r="AA1164" s="52">
        <v>1</v>
      </c>
      <c r="AB1164" s="52">
        <v>0</v>
      </c>
      <c r="AC1164" s="51">
        <v>44152</v>
      </c>
      <c r="AD1164" s="51">
        <v>44169</v>
      </c>
      <c r="AE1164" s="50" t="s">
        <v>670</v>
      </c>
    </row>
    <row r="1165" spans="1:31" ht="17.25" customHeight="1">
      <c r="A1165" s="57" t="str">
        <f t="shared" si="37"/>
        <v>EXAMES ADMISSIONAIS / DEMISSIONAIS / PERIÓDICO</v>
      </c>
      <c r="B1165" s="69" t="str">
        <f>VLOOKUP(A1165,'De Para'!$C$3:$D$195,2,0)</f>
        <v>FORNECEDORES</v>
      </c>
      <c r="C1165" s="83">
        <f t="shared" si="36"/>
        <v>11</v>
      </c>
      <c r="D1165" s="50" t="s">
        <v>258</v>
      </c>
      <c r="E1165" s="50" t="s">
        <v>410</v>
      </c>
      <c r="F1165" s="51">
        <v>44152</v>
      </c>
      <c r="G1165" s="50" t="s">
        <v>278</v>
      </c>
      <c r="H1165" s="52">
        <v>100</v>
      </c>
      <c r="I1165" s="86" t="s">
        <v>675</v>
      </c>
      <c r="J1165" s="50" t="s">
        <v>409</v>
      </c>
      <c r="K1165" s="50" t="s">
        <v>410</v>
      </c>
      <c r="L1165" s="50" t="s">
        <v>1465</v>
      </c>
      <c r="M1165" s="52">
        <v>175664</v>
      </c>
      <c r="N1165" s="50" t="s">
        <v>1466</v>
      </c>
      <c r="O1165" s="50" t="s">
        <v>1467</v>
      </c>
      <c r="P1165" s="55">
        <v>-7787.73</v>
      </c>
      <c r="Q1165" s="52">
        <v>11</v>
      </c>
      <c r="R1165" s="50" t="s">
        <v>604</v>
      </c>
      <c r="S1165" s="52">
        <v>2020</v>
      </c>
      <c r="T1165" s="50" t="s">
        <v>2200</v>
      </c>
      <c r="U1165" s="50" t="s">
        <v>263</v>
      </c>
      <c r="V1165" s="50" t="s">
        <v>282</v>
      </c>
      <c r="W1165" s="50" t="s">
        <v>1470</v>
      </c>
      <c r="X1165" s="52">
        <v>1</v>
      </c>
      <c r="Y1165" s="52">
        <v>147039</v>
      </c>
      <c r="Z1165" s="50" t="s">
        <v>266</v>
      </c>
      <c r="AA1165" s="52">
        <v>1</v>
      </c>
      <c r="AB1165" s="52">
        <v>0</v>
      </c>
      <c r="AC1165" s="51">
        <v>44152</v>
      </c>
      <c r="AD1165" s="51">
        <v>44169</v>
      </c>
      <c r="AE1165" s="50" t="s">
        <v>670</v>
      </c>
    </row>
    <row r="1166" spans="1:31" ht="17.25" customHeight="1">
      <c r="A1166" s="57" t="str">
        <f t="shared" si="37"/>
        <v>APLICAÇÃO / RESGATE DE APLICAÇÃO</v>
      </c>
      <c r="B1166" s="69" t="str">
        <f>VLOOKUP(A1166,'De Para'!$C$3:$D$195,2,0)</f>
        <v>RECEBÍVEIS NAO CORRENTES</v>
      </c>
      <c r="C1166" s="83">
        <f t="shared" si="36"/>
        <v>11</v>
      </c>
      <c r="D1166" s="50" t="s">
        <v>258</v>
      </c>
      <c r="E1166" s="50" t="s">
        <v>410</v>
      </c>
      <c r="F1166" s="51">
        <v>44147</v>
      </c>
      <c r="G1166" s="50" t="s">
        <v>259</v>
      </c>
      <c r="H1166" s="52">
        <v>100</v>
      </c>
      <c r="I1166" s="86" t="s">
        <v>675</v>
      </c>
      <c r="J1166" s="50" t="s">
        <v>409</v>
      </c>
      <c r="K1166" s="50" t="s">
        <v>410</v>
      </c>
      <c r="L1166" s="50" t="s">
        <v>260</v>
      </c>
      <c r="M1166" s="52">
        <v>175786</v>
      </c>
      <c r="N1166" s="50" t="s">
        <v>261</v>
      </c>
      <c r="O1166" s="50"/>
      <c r="P1166" s="55">
        <v>-14800000</v>
      </c>
      <c r="Q1166" s="52">
        <v>11</v>
      </c>
      <c r="R1166" s="50" t="s">
        <v>262</v>
      </c>
      <c r="S1166" s="52">
        <v>2020</v>
      </c>
      <c r="T1166" s="50" t="s">
        <v>273</v>
      </c>
      <c r="U1166" s="50" t="s">
        <v>263</v>
      </c>
      <c r="V1166" s="50" t="s">
        <v>264</v>
      </c>
      <c r="W1166" s="50" t="s">
        <v>265</v>
      </c>
      <c r="X1166" s="52">
        <v>1</v>
      </c>
      <c r="Y1166" s="52"/>
      <c r="Z1166" s="50" t="s">
        <v>266</v>
      </c>
      <c r="AA1166" s="52">
        <v>1</v>
      </c>
      <c r="AB1166" s="52">
        <v>1</v>
      </c>
      <c r="AC1166" s="51">
        <v>44147</v>
      </c>
      <c r="AD1166" s="51">
        <v>44169</v>
      </c>
      <c r="AE1166" s="50" t="s">
        <v>670</v>
      </c>
    </row>
    <row r="1167" spans="1:31" ht="17.25" customHeight="1">
      <c r="A1167" s="57" t="str">
        <f t="shared" si="37"/>
        <v>APLICAÇÃO / RESGATE DE APLICAÇÃO</v>
      </c>
      <c r="B1167" s="69" t="str">
        <f>VLOOKUP(A1167,'De Para'!$C$3:$D$195,2,0)</f>
        <v>RECEBÍVEIS NAO CORRENTES</v>
      </c>
      <c r="C1167" s="83">
        <f t="shared" si="36"/>
        <v>11</v>
      </c>
      <c r="D1167" s="50" t="s">
        <v>258</v>
      </c>
      <c r="E1167" s="50" t="s">
        <v>410</v>
      </c>
      <c r="F1167" s="51">
        <v>44147</v>
      </c>
      <c r="G1167" s="50" t="s">
        <v>624</v>
      </c>
      <c r="H1167" s="52">
        <v>100</v>
      </c>
      <c r="I1167" s="86" t="s">
        <v>2201</v>
      </c>
      <c r="J1167" s="50" t="s">
        <v>409</v>
      </c>
      <c r="K1167" s="50" t="s">
        <v>410</v>
      </c>
      <c r="L1167" s="50" t="s">
        <v>260</v>
      </c>
      <c r="M1167" s="52">
        <v>175787</v>
      </c>
      <c r="N1167" s="50" t="s">
        <v>261</v>
      </c>
      <c r="O1167" s="50"/>
      <c r="P1167" s="55">
        <v>14800000</v>
      </c>
      <c r="Q1167" s="52">
        <v>11</v>
      </c>
      <c r="R1167" s="50" t="s">
        <v>262</v>
      </c>
      <c r="S1167" s="52">
        <v>2020</v>
      </c>
      <c r="T1167" s="50" t="s">
        <v>273</v>
      </c>
      <c r="U1167" s="50" t="s">
        <v>263</v>
      </c>
      <c r="V1167" s="50" t="s">
        <v>264</v>
      </c>
      <c r="W1167" s="50" t="s">
        <v>265</v>
      </c>
      <c r="X1167" s="52">
        <v>1</v>
      </c>
      <c r="Y1167" s="52"/>
      <c r="Z1167" s="50" t="s">
        <v>266</v>
      </c>
      <c r="AA1167" s="52">
        <v>0</v>
      </c>
      <c r="AB1167" s="52">
        <v>0</v>
      </c>
      <c r="AC1167" s="51">
        <v>44147</v>
      </c>
      <c r="AD1167" s="51"/>
      <c r="AE1167" s="50" t="s">
        <v>668</v>
      </c>
    </row>
    <row r="1168" spans="1:31" ht="17.25" customHeight="1">
      <c r="A1168" s="57" t="str">
        <f t="shared" si="37"/>
        <v>TARIFAS BANCÁRIAS</v>
      </c>
      <c r="B1168" s="69" t="str">
        <f>VLOOKUP(A1168,'De Para'!$C$3:$D$195,2,0)</f>
        <v>PAGAMENTO DE IMPOSTOS E TAXAS</v>
      </c>
      <c r="C1168" s="83">
        <f t="shared" si="36"/>
        <v>11</v>
      </c>
      <c r="D1168" s="50" t="s">
        <v>258</v>
      </c>
      <c r="E1168" s="50" t="s">
        <v>410</v>
      </c>
      <c r="F1168" s="51">
        <v>44148</v>
      </c>
      <c r="G1168" s="50" t="s">
        <v>378</v>
      </c>
      <c r="H1168" s="52">
        <v>100</v>
      </c>
      <c r="I1168" s="86" t="s">
        <v>675</v>
      </c>
      <c r="J1168" s="50" t="s">
        <v>409</v>
      </c>
      <c r="K1168" s="50" t="s">
        <v>410</v>
      </c>
      <c r="L1168" s="50" t="s">
        <v>548</v>
      </c>
      <c r="M1168" s="52">
        <v>175788</v>
      </c>
      <c r="N1168" s="50" t="s">
        <v>549</v>
      </c>
      <c r="O1168" s="50"/>
      <c r="P1168" s="55">
        <v>-10.6</v>
      </c>
      <c r="Q1168" s="52">
        <v>11</v>
      </c>
      <c r="R1168" s="50" t="s">
        <v>262</v>
      </c>
      <c r="S1168" s="52">
        <v>2020</v>
      </c>
      <c r="T1168" s="50" t="s">
        <v>2041</v>
      </c>
      <c r="U1168" s="50" t="s">
        <v>263</v>
      </c>
      <c r="V1168" s="50" t="s">
        <v>276</v>
      </c>
      <c r="W1168" s="50" t="s">
        <v>429</v>
      </c>
      <c r="X1168" s="52">
        <v>1</v>
      </c>
      <c r="Y1168" s="52"/>
      <c r="Z1168" s="50" t="s">
        <v>266</v>
      </c>
      <c r="AA1168" s="52">
        <v>1</v>
      </c>
      <c r="AB1168" s="52">
        <v>1</v>
      </c>
      <c r="AC1168" s="51">
        <v>44148</v>
      </c>
      <c r="AD1168" s="51">
        <v>44169</v>
      </c>
      <c r="AE1168" s="50" t="s">
        <v>670</v>
      </c>
    </row>
    <row r="1169" spans="1:31" ht="17.25" customHeight="1">
      <c r="A1169" s="57" t="str">
        <f t="shared" si="37"/>
        <v>RENDIMENTO SOBRE APLICAÇÃO FINANCEIRA</v>
      </c>
      <c r="B1169" s="69" t="str">
        <f>VLOOKUP(A1169,'De Para'!$C$3:$D$195,2,0)</f>
        <v>JUROS POR APLICAÇÕES</v>
      </c>
      <c r="C1169" s="83">
        <f t="shared" si="36"/>
        <v>11</v>
      </c>
      <c r="D1169" s="50" t="s">
        <v>258</v>
      </c>
      <c r="E1169" s="50" t="s">
        <v>410</v>
      </c>
      <c r="F1169" s="51">
        <v>44148</v>
      </c>
      <c r="G1169" s="50" t="s">
        <v>621</v>
      </c>
      <c r="H1169" s="52">
        <v>100</v>
      </c>
      <c r="I1169" s="86" t="s">
        <v>675</v>
      </c>
      <c r="J1169" s="50" t="s">
        <v>409</v>
      </c>
      <c r="K1169" s="50" t="s">
        <v>410</v>
      </c>
      <c r="L1169" s="50" t="s">
        <v>497</v>
      </c>
      <c r="M1169" s="52">
        <v>175789</v>
      </c>
      <c r="N1169" s="50" t="s">
        <v>498</v>
      </c>
      <c r="O1169" s="50"/>
      <c r="P1169" s="55">
        <v>1.94</v>
      </c>
      <c r="Q1169" s="52">
        <v>11</v>
      </c>
      <c r="R1169" s="50" t="s">
        <v>526</v>
      </c>
      <c r="S1169" s="52">
        <v>2020</v>
      </c>
      <c r="T1169" s="50" t="s">
        <v>622</v>
      </c>
      <c r="U1169" s="50" t="s">
        <v>263</v>
      </c>
      <c r="V1169" s="50" t="s">
        <v>276</v>
      </c>
      <c r="W1169" s="50" t="s">
        <v>500</v>
      </c>
      <c r="X1169" s="52">
        <v>1</v>
      </c>
      <c r="Y1169" s="52"/>
      <c r="Z1169" s="50" t="s">
        <v>266</v>
      </c>
      <c r="AA1169" s="52">
        <v>1</v>
      </c>
      <c r="AB1169" s="52">
        <v>1</v>
      </c>
      <c r="AC1169" s="51">
        <v>44148</v>
      </c>
      <c r="AD1169" s="51">
        <v>44169</v>
      </c>
      <c r="AE1169" s="50" t="s">
        <v>670</v>
      </c>
    </row>
    <row r="1170" spans="1:31" ht="17.25" customHeight="1">
      <c r="A1170" s="57" t="str">
        <f t="shared" si="37"/>
        <v>APLICAÇÃO / RESGATE DE APLICAÇÃO</v>
      </c>
      <c r="B1170" s="69" t="str">
        <f>VLOOKUP(A1170,'De Para'!$C$3:$D$195,2,0)</f>
        <v>RECEBÍVEIS NAO CORRENTES</v>
      </c>
      <c r="C1170" s="83">
        <f t="shared" si="36"/>
        <v>11</v>
      </c>
      <c r="D1170" s="50" t="s">
        <v>258</v>
      </c>
      <c r="E1170" s="50" t="s">
        <v>410</v>
      </c>
      <c r="F1170" s="51">
        <v>44148</v>
      </c>
      <c r="G1170" s="50" t="s">
        <v>259</v>
      </c>
      <c r="H1170" s="52">
        <v>100</v>
      </c>
      <c r="I1170" s="86" t="s">
        <v>690</v>
      </c>
      <c r="J1170" s="50" t="s">
        <v>409</v>
      </c>
      <c r="K1170" s="50" t="s">
        <v>410</v>
      </c>
      <c r="L1170" s="50" t="s">
        <v>260</v>
      </c>
      <c r="M1170" s="52">
        <v>175790</v>
      </c>
      <c r="N1170" s="50" t="s">
        <v>261</v>
      </c>
      <c r="O1170" s="50"/>
      <c r="P1170" s="55">
        <v>-356551.41</v>
      </c>
      <c r="Q1170" s="52">
        <v>11</v>
      </c>
      <c r="R1170" s="50" t="s">
        <v>262</v>
      </c>
      <c r="S1170" s="52">
        <v>2020</v>
      </c>
      <c r="T1170" s="50" t="s">
        <v>449</v>
      </c>
      <c r="U1170" s="50" t="s">
        <v>263</v>
      </c>
      <c r="V1170" s="50" t="s">
        <v>264</v>
      </c>
      <c r="W1170" s="50" t="s">
        <v>265</v>
      </c>
      <c r="X1170" s="52">
        <v>1</v>
      </c>
      <c r="Y1170" s="52"/>
      <c r="Z1170" s="50" t="s">
        <v>266</v>
      </c>
      <c r="AA1170" s="52">
        <v>1</v>
      </c>
      <c r="AB1170" s="52">
        <v>1</v>
      </c>
      <c r="AC1170" s="51">
        <v>44148</v>
      </c>
      <c r="AD1170" s="51">
        <v>44169</v>
      </c>
      <c r="AE1170" s="50" t="s">
        <v>671</v>
      </c>
    </row>
    <row r="1171" spans="1:31" ht="17.25" customHeight="1">
      <c r="A1171" s="57" t="str">
        <f t="shared" si="37"/>
        <v>APLICAÇÃO / RESGATE DE APLICAÇÃO</v>
      </c>
      <c r="B1171" s="69" t="str">
        <f>VLOOKUP(A1171,'De Para'!$C$3:$D$195,2,0)</f>
        <v>RECEBÍVEIS NAO CORRENTES</v>
      </c>
      <c r="C1171" s="83">
        <f t="shared" si="36"/>
        <v>11</v>
      </c>
      <c r="D1171" s="50" t="s">
        <v>258</v>
      </c>
      <c r="E1171" s="50" t="s">
        <v>410</v>
      </c>
      <c r="F1171" s="51">
        <v>44148</v>
      </c>
      <c r="G1171" s="50" t="s">
        <v>624</v>
      </c>
      <c r="H1171" s="52">
        <v>100</v>
      </c>
      <c r="I1171" s="86" t="s">
        <v>675</v>
      </c>
      <c r="J1171" s="50" t="s">
        <v>409</v>
      </c>
      <c r="K1171" s="50" t="s">
        <v>410</v>
      </c>
      <c r="L1171" s="50" t="s">
        <v>260</v>
      </c>
      <c r="M1171" s="52">
        <v>175791</v>
      </c>
      <c r="N1171" s="50" t="s">
        <v>261</v>
      </c>
      <c r="O1171" s="50"/>
      <c r="P1171" s="55">
        <v>356551.41</v>
      </c>
      <c r="Q1171" s="52">
        <v>11</v>
      </c>
      <c r="R1171" s="50" t="s">
        <v>262</v>
      </c>
      <c r="S1171" s="52">
        <v>2020</v>
      </c>
      <c r="T1171" s="50" t="s">
        <v>449</v>
      </c>
      <c r="U1171" s="50" t="s">
        <v>263</v>
      </c>
      <c r="V1171" s="50" t="s">
        <v>264</v>
      </c>
      <c r="W1171" s="50" t="s">
        <v>265</v>
      </c>
      <c r="X1171" s="52">
        <v>1</v>
      </c>
      <c r="Y1171" s="52"/>
      <c r="Z1171" s="50" t="s">
        <v>266</v>
      </c>
      <c r="AA1171" s="52">
        <v>1</v>
      </c>
      <c r="AB1171" s="52">
        <v>0</v>
      </c>
      <c r="AC1171" s="51">
        <v>44148</v>
      </c>
      <c r="AD1171" s="51">
        <v>44169</v>
      </c>
      <c r="AE1171" s="50" t="s">
        <v>670</v>
      </c>
    </row>
    <row r="1172" spans="1:31" ht="17.25" customHeight="1">
      <c r="A1172" s="57" t="str">
        <f t="shared" si="37"/>
        <v>RENDIMENTO SOBRE APLICAÇÃO FINANCEIRA</v>
      </c>
      <c r="B1172" s="69" t="str">
        <f>VLOOKUP(A1172,'De Para'!$C$3:$D$195,2,0)</f>
        <v>JUROS POR APLICAÇÕES</v>
      </c>
      <c r="C1172" s="83">
        <f t="shared" si="36"/>
        <v>11</v>
      </c>
      <c r="D1172" s="50" t="s">
        <v>258</v>
      </c>
      <c r="E1172" s="50" t="s">
        <v>410</v>
      </c>
      <c r="F1172" s="51">
        <v>44151</v>
      </c>
      <c r="G1172" s="50" t="s">
        <v>621</v>
      </c>
      <c r="H1172" s="52">
        <v>100</v>
      </c>
      <c r="I1172" s="86" t="s">
        <v>675</v>
      </c>
      <c r="J1172" s="50" t="s">
        <v>409</v>
      </c>
      <c r="K1172" s="50" t="s">
        <v>410</v>
      </c>
      <c r="L1172" s="50" t="s">
        <v>497</v>
      </c>
      <c r="M1172" s="52">
        <v>175792</v>
      </c>
      <c r="N1172" s="50" t="s">
        <v>498</v>
      </c>
      <c r="O1172" s="50"/>
      <c r="P1172" s="55">
        <v>0.2</v>
      </c>
      <c r="Q1172" s="52">
        <v>11</v>
      </c>
      <c r="R1172" s="50" t="s">
        <v>262</v>
      </c>
      <c r="S1172" s="52">
        <v>2020</v>
      </c>
      <c r="T1172" s="50" t="s">
        <v>622</v>
      </c>
      <c r="U1172" s="50" t="s">
        <v>263</v>
      </c>
      <c r="V1172" s="50" t="s">
        <v>276</v>
      </c>
      <c r="W1172" s="50" t="s">
        <v>500</v>
      </c>
      <c r="X1172" s="52">
        <v>1</v>
      </c>
      <c r="Y1172" s="52"/>
      <c r="Z1172" s="50" t="s">
        <v>266</v>
      </c>
      <c r="AA1172" s="52">
        <v>1</v>
      </c>
      <c r="AB1172" s="52">
        <v>1</v>
      </c>
      <c r="AC1172" s="51">
        <v>44151</v>
      </c>
      <c r="AD1172" s="51">
        <v>44169</v>
      </c>
      <c r="AE1172" s="50" t="s">
        <v>670</v>
      </c>
    </row>
    <row r="1173" spans="1:31" ht="17.25" customHeight="1">
      <c r="A1173" s="57" t="str">
        <f t="shared" si="37"/>
        <v>APLICAÇÃO / RESGATE DE APLICAÇÃO</v>
      </c>
      <c r="B1173" s="69" t="str">
        <f>VLOOKUP(A1173,'De Para'!$C$3:$D$195,2,0)</f>
        <v>RECEBÍVEIS NAO CORRENTES</v>
      </c>
      <c r="C1173" s="83">
        <f t="shared" si="36"/>
        <v>11</v>
      </c>
      <c r="D1173" s="50" t="s">
        <v>258</v>
      </c>
      <c r="E1173" s="50" t="s">
        <v>410</v>
      </c>
      <c r="F1173" s="51">
        <v>44151</v>
      </c>
      <c r="G1173" s="50" t="s">
        <v>259</v>
      </c>
      <c r="H1173" s="52">
        <v>100</v>
      </c>
      <c r="I1173" s="86" t="s">
        <v>690</v>
      </c>
      <c r="J1173" s="50" t="s">
        <v>409</v>
      </c>
      <c r="K1173" s="50" t="s">
        <v>410</v>
      </c>
      <c r="L1173" s="50" t="s">
        <v>260</v>
      </c>
      <c r="M1173" s="52">
        <v>175793</v>
      </c>
      <c r="N1173" s="50" t="s">
        <v>261</v>
      </c>
      <c r="O1173" s="53"/>
      <c r="P1173" s="55">
        <v>-26759.96</v>
      </c>
      <c r="Q1173" s="52">
        <v>11</v>
      </c>
      <c r="R1173" s="50" t="s">
        <v>262</v>
      </c>
      <c r="S1173" s="52">
        <v>2020</v>
      </c>
      <c r="T1173" s="50" t="s">
        <v>449</v>
      </c>
      <c r="U1173" s="50" t="s">
        <v>263</v>
      </c>
      <c r="V1173" s="50" t="s">
        <v>264</v>
      </c>
      <c r="W1173" s="50" t="s">
        <v>265</v>
      </c>
      <c r="X1173" s="52">
        <v>1</v>
      </c>
      <c r="Y1173" s="52"/>
      <c r="Z1173" s="50" t="s">
        <v>266</v>
      </c>
      <c r="AA1173" s="52">
        <v>1</v>
      </c>
      <c r="AB1173" s="52">
        <v>1</v>
      </c>
      <c r="AC1173" s="51">
        <v>44151</v>
      </c>
      <c r="AD1173" s="51">
        <v>44169</v>
      </c>
      <c r="AE1173" s="50" t="s">
        <v>671</v>
      </c>
    </row>
    <row r="1174" spans="1:31" ht="17.25" customHeight="1">
      <c r="A1174" s="57" t="str">
        <f t="shared" si="37"/>
        <v>APLICAÇÃO / RESGATE DE APLICAÇÃO</v>
      </c>
      <c r="B1174" s="69" t="str">
        <f>VLOOKUP(A1174,'De Para'!$C$3:$D$195,2,0)</f>
        <v>RECEBÍVEIS NAO CORRENTES</v>
      </c>
      <c r="C1174" s="83">
        <f t="shared" si="36"/>
        <v>11</v>
      </c>
      <c r="D1174" s="50" t="s">
        <v>258</v>
      </c>
      <c r="E1174" s="50" t="s">
        <v>410</v>
      </c>
      <c r="F1174" s="51">
        <v>44151</v>
      </c>
      <c r="G1174" s="50" t="s">
        <v>624</v>
      </c>
      <c r="H1174" s="52">
        <v>100</v>
      </c>
      <c r="I1174" s="86" t="s">
        <v>675</v>
      </c>
      <c r="J1174" s="50" t="s">
        <v>409</v>
      </c>
      <c r="K1174" s="50" t="s">
        <v>410</v>
      </c>
      <c r="L1174" s="50" t="s">
        <v>260</v>
      </c>
      <c r="M1174" s="52">
        <v>175794</v>
      </c>
      <c r="N1174" s="50" t="s">
        <v>261</v>
      </c>
      <c r="O1174" s="50"/>
      <c r="P1174" s="55">
        <v>26759.96</v>
      </c>
      <c r="Q1174" s="52">
        <v>11</v>
      </c>
      <c r="R1174" s="50" t="s">
        <v>262</v>
      </c>
      <c r="S1174" s="52">
        <v>2020</v>
      </c>
      <c r="T1174" s="50" t="s">
        <v>449</v>
      </c>
      <c r="U1174" s="50" t="s">
        <v>263</v>
      </c>
      <c r="V1174" s="50" t="s">
        <v>264</v>
      </c>
      <c r="W1174" s="50" t="s">
        <v>265</v>
      </c>
      <c r="X1174" s="52">
        <v>1</v>
      </c>
      <c r="Y1174" s="52"/>
      <c r="Z1174" s="50" t="s">
        <v>266</v>
      </c>
      <c r="AA1174" s="52">
        <v>1</v>
      </c>
      <c r="AB1174" s="52">
        <v>0</v>
      </c>
      <c r="AC1174" s="51">
        <v>44151</v>
      </c>
      <c r="AD1174" s="51">
        <v>44169</v>
      </c>
      <c r="AE1174" s="50" t="s">
        <v>670</v>
      </c>
    </row>
    <row r="1175" spans="1:31" ht="17.25" customHeight="1">
      <c r="A1175" s="57" t="str">
        <f t="shared" si="37"/>
        <v>TARIFAS BANCÁRIAS</v>
      </c>
      <c r="B1175" s="69" t="str">
        <f>VLOOKUP(A1175,'De Para'!$C$3:$D$195,2,0)</f>
        <v>PAGAMENTO DE IMPOSTOS E TAXAS</v>
      </c>
      <c r="C1175" s="83">
        <f t="shared" si="36"/>
        <v>11</v>
      </c>
      <c r="D1175" s="50" t="s">
        <v>258</v>
      </c>
      <c r="E1175" s="50" t="s">
        <v>410</v>
      </c>
      <c r="F1175" s="51">
        <v>44152</v>
      </c>
      <c r="G1175" s="50" t="s">
        <v>378</v>
      </c>
      <c r="H1175" s="52">
        <v>100</v>
      </c>
      <c r="I1175" s="50" t="s">
        <v>675</v>
      </c>
      <c r="J1175" s="50" t="s">
        <v>409</v>
      </c>
      <c r="K1175" s="50" t="s">
        <v>410</v>
      </c>
      <c r="L1175" s="50" t="s">
        <v>548</v>
      </c>
      <c r="M1175" s="52">
        <v>175795</v>
      </c>
      <c r="N1175" s="50" t="s">
        <v>549</v>
      </c>
      <c r="O1175" s="50"/>
      <c r="P1175" s="55">
        <v>-5.3</v>
      </c>
      <c r="Q1175" s="52">
        <v>11</v>
      </c>
      <c r="R1175" s="50" t="s">
        <v>262</v>
      </c>
      <c r="S1175" s="52">
        <v>2020</v>
      </c>
      <c r="T1175" s="50" t="s">
        <v>550</v>
      </c>
      <c r="U1175" s="50" t="s">
        <v>263</v>
      </c>
      <c r="V1175" s="50" t="s">
        <v>276</v>
      </c>
      <c r="W1175" s="50" t="s">
        <v>429</v>
      </c>
      <c r="X1175" s="52">
        <v>1</v>
      </c>
      <c r="Y1175" s="52"/>
      <c r="Z1175" s="50" t="s">
        <v>266</v>
      </c>
      <c r="AA1175" s="52">
        <v>1</v>
      </c>
      <c r="AB1175" s="52">
        <v>1</v>
      </c>
      <c r="AC1175" s="51">
        <v>44152</v>
      </c>
      <c r="AD1175" s="51">
        <v>44169</v>
      </c>
      <c r="AE1175" s="50" t="s">
        <v>670</v>
      </c>
    </row>
    <row r="1176" spans="1:31" ht="17.25" customHeight="1">
      <c r="A1176" s="57" t="str">
        <f t="shared" si="37"/>
        <v>RENDIMENTO SOBRE APLICAÇÃO FINANCEIRA</v>
      </c>
      <c r="B1176" s="69" t="str">
        <f>VLOOKUP(A1176,'De Para'!$C$3:$D$195,2,0)</f>
        <v>JUROS POR APLICAÇÕES</v>
      </c>
      <c r="C1176" s="83">
        <f t="shared" si="36"/>
        <v>11</v>
      </c>
      <c r="D1176" s="50" t="s">
        <v>258</v>
      </c>
      <c r="E1176" s="50" t="s">
        <v>410</v>
      </c>
      <c r="F1176" s="51">
        <v>44152</v>
      </c>
      <c r="G1176" s="50" t="s">
        <v>621</v>
      </c>
      <c r="H1176" s="52">
        <v>100</v>
      </c>
      <c r="I1176" s="50" t="s">
        <v>675</v>
      </c>
      <c r="J1176" s="50" t="s">
        <v>409</v>
      </c>
      <c r="K1176" s="50" t="s">
        <v>410</v>
      </c>
      <c r="L1176" s="50" t="s">
        <v>497</v>
      </c>
      <c r="M1176" s="52">
        <v>175796</v>
      </c>
      <c r="N1176" s="50" t="s">
        <v>498</v>
      </c>
      <c r="O1176" s="50"/>
      <c r="P1176" s="55">
        <v>0.13</v>
      </c>
      <c r="Q1176" s="52">
        <v>11</v>
      </c>
      <c r="R1176" s="50" t="s">
        <v>526</v>
      </c>
      <c r="S1176" s="52">
        <v>2020</v>
      </c>
      <c r="T1176" s="50" t="s">
        <v>1839</v>
      </c>
      <c r="U1176" s="50" t="s">
        <v>263</v>
      </c>
      <c r="V1176" s="50" t="s">
        <v>276</v>
      </c>
      <c r="W1176" s="50" t="s">
        <v>500</v>
      </c>
      <c r="X1176" s="52">
        <v>1</v>
      </c>
      <c r="Y1176" s="52"/>
      <c r="Z1176" s="50" t="s">
        <v>266</v>
      </c>
      <c r="AA1176" s="52">
        <v>1</v>
      </c>
      <c r="AB1176" s="52">
        <v>1</v>
      </c>
      <c r="AC1176" s="51">
        <v>44152</v>
      </c>
      <c r="AD1176" s="51">
        <v>44169</v>
      </c>
      <c r="AE1176" s="50" t="s">
        <v>670</v>
      </c>
    </row>
    <row r="1177" spans="1:31" ht="17.25" customHeight="1">
      <c r="A1177" s="57" t="str">
        <f t="shared" si="37"/>
        <v>APLICAÇÃO / RESGATE DE APLICAÇÃO</v>
      </c>
      <c r="B1177" s="69" t="str">
        <f>VLOOKUP(A1177,'De Para'!$C$3:$D$195,2,0)</f>
        <v>RECEBÍVEIS NAO CORRENTES</v>
      </c>
      <c r="C1177" s="83">
        <f t="shared" si="36"/>
        <v>11</v>
      </c>
      <c r="D1177" s="50" t="s">
        <v>258</v>
      </c>
      <c r="E1177" s="50" t="s">
        <v>410</v>
      </c>
      <c r="F1177" s="51">
        <v>44152</v>
      </c>
      <c r="G1177" s="50" t="s">
        <v>259</v>
      </c>
      <c r="H1177" s="52">
        <v>100</v>
      </c>
      <c r="I1177" s="50" t="s">
        <v>690</v>
      </c>
      <c r="J1177" s="50" t="s">
        <v>409</v>
      </c>
      <c r="K1177" s="50" t="s">
        <v>410</v>
      </c>
      <c r="L1177" s="50" t="s">
        <v>260</v>
      </c>
      <c r="M1177" s="52">
        <v>175797</v>
      </c>
      <c r="N1177" s="50" t="s">
        <v>261</v>
      </c>
      <c r="O1177" s="50"/>
      <c r="P1177" s="55">
        <v>-15172.4</v>
      </c>
      <c r="Q1177" s="52">
        <v>11</v>
      </c>
      <c r="R1177" s="50" t="s">
        <v>262</v>
      </c>
      <c r="S1177" s="52">
        <v>2020</v>
      </c>
      <c r="T1177" s="50" t="s">
        <v>1840</v>
      </c>
      <c r="U1177" s="50" t="s">
        <v>263</v>
      </c>
      <c r="V1177" s="50" t="s">
        <v>264</v>
      </c>
      <c r="W1177" s="50" t="s">
        <v>265</v>
      </c>
      <c r="X1177" s="52">
        <v>1</v>
      </c>
      <c r="Y1177" s="52"/>
      <c r="Z1177" s="50" t="s">
        <v>266</v>
      </c>
      <c r="AA1177" s="52">
        <v>1</v>
      </c>
      <c r="AB1177" s="52">
        <v>1</v>
      </c>
      <c r="AC1177" s="51">
        <v>44152</v>
      </c>
      <c r="AD1177" s="51">
        <v>44169</v>
      </c>
      <c r="AE1177" s="50" t="s">
        <v>671</v>
      </c>
    </row>
    <row r="1178" spans="1:31" ht="17.25" customHeight="1">
      <c r="A1178" s="57" t="str">
        <f t="shared" si="37"/>
        <v>APLICAÇÃO / RESGATE DE APLICAÇÃO</v>
      </c>
      <c r="B1178" s="69" t="str">
        <f>VLOOKUP(A1178,'De Para'!$C$3:$D$195,2,0)</f>
        <v>RECEBÍVEIS NAO CORRENTES</v>
      </c>
      <c r="C1178" s="83">
        <f t="shared" si="36"/>
        <v>11</v>
      </c>
      <c r="D1178" s="50" t="s">
        <v>258</v>
      </c>
      <c r="E1178" s="50" t="s">
        <v>410</v>
      </c>
      <c r="F1178" s="51">
        <v>44152</v>
      </c>
      <c r="G1178" s="50" t="s">
        <v>624</v>
      </c>
      <c r="H1178" s="52">
        <v>100</v>
      </c>
      <c r="I1178" s="50" t="s">
        <v>675</v>
      </c>
      <c r="J1178" s="50" t="s">
        <v>409</v>
      </c>
      <c r="K1178" s="50" t="s">
        <v>410</v>
      </c>
      <c r="L1178" s="50" t="s">
        <v>260</v>
      </c>
      <c r="M1178" s="52">
        <v>175798</v>
      </c>
      <c r="N1178" s="50" t="s">
        <v>261</v>
      </c>
      <c r="O1178" s="50"/>
      <c r="P1178" s="55">
        <v>15172.4</v>
      </c>
      <c r="Q1178" s="52">
        <v>11</v>
      </c>
      <c r="R1178" s="50" t="s">
        <v>262</v>
      </c>
      <c r="S1178" s="52">
        <v>2020</v>
      </c>
      <c r="T1178" s="50" t="s">
        <v>1840</v>
      </c>
      <c r="U1178" s="50" t="s">
        <v>263</v>
      </c>
      <c r="V1178" s="50" t="s">
        <v>264</v>
      </c>
      <c r="W1178" s="50" t="s">
        <v>265</v>
      </c>
      <c r="X1178" s="52">
        <v>1</v>
      </c>
      <c r="Y1178" s="52"/>
      <c r="Z1178" s="50" t="s">
        <v>266</v>
      </c>
      <c r="AA1178" s="52">
        <v>1</v>
      </c>
      <c r="AB1178" s="52">
        <v>0</v>
      </c>
      <c r="AC1178" s="51">
        <v>44152</v>
      </c>
      <c r="AD1178" s="51">
        <v>44169</v>
      </c>
      <c r="AE1178" s="50" t="s">
        <v>670</v>
      </c>
    </row>
    <row r="1179" spans="1:31" ht="17.25" customHeight="1">
      <c r="A1179" s="57" t="str">
        <f t="shared" si="37"/>
        <v>COMBUSTÍVEIS E LUBRIFICANTES</v>
      </c>
      <c r="B1179" s="69" t="str">
        <f>VLOOKUP(A1179,'De Para'!$C$3:$D$195,2,0)</f>
        <v>FORNECEDORES</v>
      </c>
      <c r="C1179" s="83">
        <f t="shared" si="36"/>
        <v>11</v>
      </c>
      <c r="D1179" s="50" t="s">
        <v>258</v>
      </c>
      <c r="E1179" s="50" t="s">
        <v>410</v>
      </c>
      <c r="F1179" s="51">
        <v>44154</v>
      </c>
      <c r="G1179" s="50" t="s">
        <v>278</v>
      </c>
      <c r="H1179" s="52">
        <v>5.5</v>
      </c>
      <c r="I1179" s="84" t="s">
        <v>1203</v>
      </c>
      <c r="J1179" s="50" t="s">
        <v>409</v>
      </c>
      <c r="K1179" s="50" t="s">
        <v>410</v>
      </c>
      <c r="L1179" s="50" t="s">
        <v>564</v>
      </c>
      <c r="M1179" s="52">
        <v>175926</v>
      </c>
      <c r="N1179" s="50" t="s">
        <v>565</v>
      </c>
      <c r="O1179" s="50" t="s">
        <v>579</v>
      </c>
      <c r="P1179" s="55">
        <v>-50</v>
      </c>
      <c r="Q1179" s="52">
        <v>11</v>
      </c>
      <c r="R1179" s="50" t="s">
        <v>2202</v>
      </c>
      <c r="S1179" s="52">
        <v>2020</v>
      </c>
      <c r="T1179" s="50" t="s">
        <v>2203</v>
      </c>
      <c r="U1179" s="50" t="s">
        <v>263</v>
      </c>
      <c r="V1179" s="50" t="s">
        <v>355</v>
      </c>
      <c r="W1179" s="50" t="s">
        <v>563</v>
      </c>
      <c r="X1179" s="52">
        <v>1</v>
      </c>
      <c r="Y1179" s="52">
        <v>148675</v>
      </c>
      <c r="Z1179" s="50" t="s">
        <v>266</v>
      </c>
      <c r="AA1179" s="52">
        <v>0</v>
      </c>
      <c r="AB1179" s="52">
        <v>0</v>
      </c>
      <c r="AC1179" s="51">
        <v>44154</v>
      </c>
      <c r="AD1179" s="51"/>
      <c r="AE1179" s="50" t="s">
        <v>673</v>
      </c>
    </row>
    <row r="1180" spans="1:31" ht="17.25" customHeight="1">
      <c r="A1180" s="57" t="str">
        <f t="shared" si="37"/>
        <v>COPAS, LANCHES E REFEIÇÕES</v>
      </c>
      <c r="B1180" s="69" t="str">
        <f>VLOOKUP(A1180,'De Para'!$C$3:$D$195,2,0)</f>
        <v>FORNECEDORES</v>
      </c>
      <c r="C1180" s="83">
        <f t="shared" si="36"/>
        <v>11</v>
      </c>
      <c r="D1180" s="50" t="s">
        <v>258</v>
      </c>
      <c r="E1180" s="50" t="s">
        <v>410</v>
      </c>
      <c r="F1180" s="51">
        <v>44154</v>
      </c>
      <c r="G1180" s="50" t="s">
        <v>278</v>
      </c>
      <c r="H1180" s="52">
        <v>5.5</v>
      </c>
      <c r="I1180" s="84" t="s">
        <v>1203</v>
      </c>
      <c r="J1180" s="50" t="s">
        <v>409</v>
      </c>
      <c r="K1180" s="50" t="s">
        <v>410</v>
      </c>
      <c r="L1180" s="50" t="s">
        <v>531</v>
      </c>
      <c r="M1180" s="52">
        <v>175926</v>
      </c>
      <c r="N1180" s="50" t="s">
        <v>532</v>
      </c>
      <c r="O1180" s="50" t="s">
        <v>579</v>
      </c>
      <c r="P1180" s="55">
        <v>-50</v>
      </c>
      <c r="Q1180" s="52">
        <v>11</v>
      </c>
      <c r="R1180" s="50" t="s">
        <v>2202</v>
      </c>
      <c r="S1180" s="52">
        <v>2020</v>
      </c>
      <c r="T1180" s="50" t="s">
        <v>2203</v>
      </c>
      <c r="U1180" s="50" t="s">
        <v>263</v>
      </c>
      <c r="V1180" s="50" t="s">
        <v>355</v>
      </c>
      <c r="W1180" s="50" t="s">
        <v>408</v>
      </c>
      <c r="X1180" s="52">
        <v>1</v>
      </c>
      <c r="Y1180" s="52">
        <v>148675</v>
      </c>
      <c r="Z1180" s="50" t="s">
        <v>266</v>
      </c>
      <c r="AA1180" s="52">
        <v>0</v>
      </c>
      <c r="AB1180" s="52">
        <v>0</v>
      </c>
      <c r="AC1180" s="51">
        <v>44154</v>
      </c>
      <c r="AD1180" s="51"/>
      <c r="AE1180" s="50" t="s">
        <v>673</v>
      </c>
    </row>
    <row r="1181" spans="1:31" ht="17.25" customHeight="1">
      <c r="A1181" s="57" t="str">
        <f t="shared" si="37"/>
        <v>TAXAS E EMOLUMENTOS</v>
      </c>
      <c r="B1181" s="69" t="str">
        <f>VLOOKUP(A1181,'De Para'!$C$3:$D$195,2,0)</f>
        <v>OUTRAS DESPESAS</v>
      </c>
      <c r="C1181" s="83">
        <f t="shared" si="36"/>
        <v>11</v>
      </c>
      <c r="D1181" s="50" t="s">
        <v>258</v>
      </c>
      <c r="E1181" s="50" t="s">
        <v>410</v>
      </c>
      <c r="F1181" s="51">
        <v>44154</v>
      </c>
      <c r="G1181" s="50" t="s">
        <v>278</v>
      </c>
      <c r="H1181" s="52">
        <v>0.77</v>
      </c>
      <c r="I1181" s="84" t="s">
        <v>1203</v>
      </c>
      <c r="J1181" s="50" t="s">
        <v>409</v>
      </c>
      <c r="K1181" s="50" t="s">
        <v>410</v>
      </c>
      <c r="L1181" s="50" t="s">
        <v>568</v>
      </c>
      <c r="M1181" s="52">
        <v>175926</v>
      </c>
      <c r="N1181" s="50" t="s">
        <v>569</v>
      </c>
      <c r="O1181" s="50" t="s">
        <v>579</v>
      </c>
      <c r="P1181" s="55">
        <v>-7</v>
      </c>
      <c r="Q1181" s="52">
        <v>11</v>
      </c>
      <c r="R1181" s="50" t="s">
        <v>2202</v>
      </c>
      <c r="S1181" s="52">
        <v>2020</v>
      </c>
      <c r="T1181" s="50" t="s">
        <v>2203</v>
      </c>
      <c r="U1181" s="50" t="s">
        <v>263</v>
      </c>
      <c r="V1181" s="50" t="s">
        <v>355</v>
      </c>
      <c r="W1181" s="50" t="s">
        <v>408</v>
      </c>
      <c r="X1181" s="52">
        <v>1</v>
      </c>
      <c r="Y1181" s="52">
        <v>148675</v>
      </c>
      <c r="Z1181" s="50" t="s">
        <v>266</v>
      </c>
      <c r="AA1181" s="52">
        <v>0</v>
      </c>
      <c r="AB1181" s="52">
        <v>0</v>
      </c>
      <c r="AC1181" s="51">
        <v>44154</v>
      </c>
      <c r="AD1181" s="51"/>
      <c r="AE1181" s="50" t="s">
        <v>673</v>
      </c>
    </row>
    <row r="1182" spans="1:31" ht="17.25" customHeight="1">
      <c r="A1182" s="57" t="str">
        <f t="shared" si="37"/>
        <v>DESPESAS C/ INFO E IMPRESSORAS</v>
      </c>
      <c r="B1182" s="69" t="str">
        <f>VLOOKUP(A1182,'De Para'!$C$3:$D$195,2,0)</f>
        <v>FORNECEDORES</v>
      </c>
      <c r="C1182" s="83">
        <f t="shared" si="36"/>
        <v>11</v>
      </c>
      <c r="D1182" s="50" t="s">
        <v>258</v>
      </c>
      <c r="E1182" s="50" t="s">
        <v>410</v>
      </c>
      <c r="F1182" s="51">
        <v>44154</v>
      </c>
      <c r="G1182" s="50" t="s">
        <v>278</v>
      </c>
      <c r="H1182" s="52">
        <v>27.48</v>
      </c>
      <c r="I1182" s="84" t="s">
        <v>1203</v>
      </c>
      <c r="J1182" s="50" t="s">
        <v>409</v>
      </c>
      <c r="K1182" s="50" t="s">
        <v>410</v>
      </c>
      <c r="L1182" s="50" t="s">
        <v>642</v>
      </c>
      <c r="M1182" s="52">
        <v>175926</v>
      </c>
      <c r="N1182" s="50" t="s">
        <v>643</v>
      </c>
      <c r="O1182" s="50" t="s">
        <v>579</v>
      </c>
      <c r="P1182" s="55">
        <v>-250</v>
      </c>
      <c r="Q1182" s="52">
        <v>11</v>
      </c>
      <c r="R1182" s="50" t="s">
        <v>2202</v>
      </c>
      <c r="S1182" s="52">
        <v>2020</v>
      </c>
      <c r="T1182" s="50" t="s">
        <v>2203</v>
      </c>
      <c r="U1182" s="50" t="s">
        <v>263</v>
      </c>
      <c r="V1182" s="50" t="s">
        <v>355</v>
      </c>
      <c r="W1182" s="50" t="s">
        <v>408</v>
      </c>
      <c r="X1182" s="52">
        <v>1</v>
      </c>
      <c r="Y1182" s="52">
        <v>148675</v>
      </c>
      <c r="Z1182" s="50" t="s">
        <v>266</v>
      </c>
      <c r="AA1182" s="52">
        <v>0</v>
      </c>
      <c r="AB1182" s="52">
        <v>0</v>
      </c>
      <c r="AC1182" s="51">
        <v>44154</v>
      </c>
      <c r="AD1182" s="51"/>
      <c r="AE1182" s="50" t="s">
        <v>673</v>
      </c>
    </row>
    <row r="1183" spans="1:31" ht="17.25" customHeight="1">
      <c r="A1183" s="57" t="str">
        <f t="shared" si="37"/>
        <v>DESPESAS C/ CARTORIO</v>
      </c>
      <c r="B1183" s="69" t="str">
        <f>VLOOKUP(A1183,'De Para'!$C$3:$D$195,2,0)</f>
        <v>FORNECEDORES</v>
      </c>
      <c r="C1183" s="83">
        <f t="shared" ref="C1183:C1246" si="38">MONTH(AC1183)</f>
        <v>11</v>
      </c>
      <c r="D1183" s="50" t="s">
        <v>258</v>
      </c>
      <c r="E1183" s="50" t="s">
        <v>410</v>
      </c>
      <c r="F1183" s="51">
        <v>44154</v>
      </c>
      <c r="G1183" s="50" t="s">
        <v>278</v>
      </c>
      <c r="H1183" s="52">
        <v>2.75</v>
      </c>
      <c r="I1183" s="84" t="s">
        <v>1203</v>
      </c>
      <c r="J1183" s="50" t="s">
        <v>409</v>
      </c>
      <c r="K1183" s="50" t="s">
        <v>410</v>
      </c>
      <c r="L1183" s="50" t="s">
        <v>608</v>
      </c>
      <c r="M1183" s="52">
        <v>175926</v>
      </c>
      <c r="N1183" s="50" t="s">
        <v>609</v>
      </c>
      <c r="O1183" s="50" t="s">
        <v>579</v>
      </c>
      <c r="P1183" s="55">
        <v>-25</v>
      </c>
      <c r="Q1183" s="52">
        <v>11</v>
      </c>
      <c r="R1183" s="50" t="s">
        <v>2202</v>
      </c>
      <c r="S1183" s="52">
        <v>2020</v>
      </c>
      <c r="T1183" s="50" t="s">
        <v>2203</v>
      </c>
      <c r="U1183" s="50" t="s">
        <v>263</v>
      </c>
      <c r="V1183" s="50" t="s">
        <v>355</v>
      </c>
      <c r="W1183" s="50" t="s">
        <v>408</v>
      </c>
      <c r="X1183" s="52">
        <v>1</v>
      </c>
      <c r="Y1183" s="52">
        <v>148675</v>
      </c>
      <c r="Z1183" s="50" t="s">
        <v>266</v>
      </c>
      <c r="AA1183" s="52">
        <v>0</v>
      </c>
      <c r="AB1183" s="52">
        <v>0</v>
      </c>
      <c r="AC1183" s="51">
        <v>44154</v>
      </c>
      <c r="AD1183" s="51"/>
      <c r="AE1183" s="50" t="s">
        <v>673</v>
      </c>
    </row>
    <row r="1184" spans="1:31" ht="17.25" customHeight="1">
      <c r="A1184" s="57" t="str">
        <f t="shared" si="37"/>
        <v>DESP.MATERIAIS DE MANUTENÇÃO</v>
      </c>
      <c r="B1184" s="69" t="str">
        <f>VLOOKUP(A1184,'De Para'!$C$3:$D$195,2,0)</f>
        <v>FORNECEDORES</v>
      </c>
      <c r="C1184" s="83">
        <f t="shared" si="38"/>
        <v>11</v>
      </c>
      <c r="D1184" s="50" t="s">
        <v>258</v>
      </c>
      <c r="E1184" s="50" t="s">
        <v>410</v>
      </c>
      <c r="F1184" s="51">
        <v>44154</v>
      </c>
      <c r="G1184" s="50" t="s">
        <v>278</v>
      </c>
      <c r="H1184" s="52">
        <v>8.7899999999999991</v>
      </c>
      <c r="I1184" s="84" t="s">
        <v>1203</v>
      </c>
      <c r="J1184" s="50" t="s">
        <v>409</v>
      </c>
      <c r="K1184" s="50" t="s">
        <v>410</v>
      </c>
      <c r="L1184" s="50" t="s">
        <v>649</v>
      </c>
      <c r="M1184" s="52">
        <v>175926</v>
      </c>
      <c r="N1184" s="50" t="s">
        <v>650</v>
      </c>
      <c r="O1184" s="50" t="s">
        <v>579</v>
      </c>
      <c r="P1184" s="55">
        <v>-80</v>
      </c>
      <c r="Q1184" s="52">
        <v>11</v>
      </c>
      <c r="R1184" s="50" t="s">
        <v>2202</v>
      </c>
      <c r="S1184" s="52">
        <v>2020</v>
      </c>
      <c r="T1184" s="50" t="s">
        <v>2203</v>
      </c>
      <c r="U1184" s="50" t="s">
        <v>263</v>
      </c>
      <c r="V1184" s="50" t="s">
        <v>355</v>
      </c>
      <c r="W1184" s="50" t="s">
        <v>408</v>
      </c>
      <c r="X1184" s="52">
        <v>1</v>
      </c>
      <c r="Y1184" s="52">
        <v>148675</v>
      </c>
      <c r="Z1184" s="50" t="s">
        <v>266</v>
      </c>
      <c r="AA1184" s="52">
        <v>0</v>
      </c>
      <c r="AB1184" s="52">
        <v>0</v>
      </c>
      <c r="AC1184" s="51">
        <v>44154</v>
      </c>
      <c r="AD1184" s="51"/>
      <c r="AE1184" s="50" t="s">
        <v>673</v>
      </c>
    </row>
    <row r="1185" spans="1:31" ht="17.25" customHeight="1">
      <c r="A1185" s="57" t="str">
        <f t="shared" si="37"/>
        <v>TRANSPORTE E ESTACIONAMENTO - VIAGEM</v>
      </c>
      <c r="B1185" s="69" t="str">
        <f>VLOOKUP(A1185,'De Para'!$C$3:$D$195,2,0)</f>
        <v>FORNECEDORES</v>
      </c>
      <c r="C1185" s="83">
        <f t="shared" si="38"/>
        <v>11</v>
      </c>
      <c r="D1185" s="50" t="s">
        <v>258</v>
      </c>
      <c r="E1185" s="50" t="s">
        <v>410</v>
      </c>
      <c r="F1185" s="51">
        <v>44154</v>
      </c>
      <c r="G1185" s="50" t="s">
        <v>278</v>
      </c>
      <c r="H1185" s="52">
        <v>28.7</v>
      </c>
      <c r="I1185" s="84" t="s">
        <v>1203</v>
      </c>
      <c r="J1185" s="50" t="s">
        <v>409</v>
      </c>
      <c r="K1185" s="50" t="s">
        <v>410</v>
      </c>
      <c r="L1185" s="50" t="s">
        <v>644</v>
      </c>
      <c r="M1185" s="52">
        <v>175926</v>
      </c>
      <c r="N1185" s="50" t="s">
        <v>645</v>
      </c>
      <c r="O1185" s="50" t="s">
        <v>579</v>
      </c>
      <c r="P1185" s="55">
        <v>-261.10000000000002</v>
      </c>
      <c r="Q1185" s="52">
        <v>11</v>
      </c>
      <c r="R1185" s="50" t="s">
        <v>2202</v>
      </c>
      <c r="S1185" s="52">
        <v>2020</v>
      </c>
      <c r="T1185" s="50" t="s">
        <v>2203</v>
      </c>
      <c r="U1185" s="50" t="s">
        <v>263</v>
      </c>
      <c r="V1185" s="50" t="s">
        <v>355</v>
      </c>
      <c r="W1185" s="50" t="s">
        <v>646</v>
      </c>
      <c r="X1185" s="52">
        <v>1</v>
      </c>
      <c r="Y1185" s="52">
        <v>148675</v>
      </c>
      <c r="Z1185" s="50" t="s">
        <v>266</v>
      </c>
      <c r="AA1185" s="52">
        <v>0</v>
      </c>
      <c r="AB1185" s="52">
        <v>0</v>
      </c>
      <c r="AC1185" s="51">
        <v>44154</v>
      </c>
      <c r="AD1185" s="51"/>
      <c r="AE1185" s="50" t="s">
        <v>673</v>
      </c>
    </row>
    <row r="1186" spans="1:31" ht="17.25" customHeight="1">
      <c r="A1186" s="57" t="str">
        <f t="shared" si="37"/>
        <v>ALIMENTAÇÃO - VIAGEM</v>
      </c>
      <c r="B1186" s="69" t="str">
        <f>VLOOKUP(A1186,'De Para'!$C$3:$D$195,2,0)</f>
        <v>FORNECEDORES</v>
      </c>
      <c r="C1186" s="83">
        <f t="shared" si="38"/>
        <v>11</v>
      </c>
      <c r="D1186" s="50" t="s">
        <v>258</v>
      </c>
      <c r="E1186" s="50" t="s">
        <v>410</v>
      </c>
      <c r="F1186" s="51">
        <v>44154</v>
      </c>
      <c r="G1186" s="50" t="s">
        <v>278</v>
      </c>
      <c r="H1186" s="52">
        <v>6.89</v>
      </c>
      <c r="I1186" s="84" t="s">
        <v>1203</v>
      </c>
      <c r="J1186" s="50" t="s">
        <v>409</v>
      </c>
      <c r="K1186" s="50" t="s">
        <v>410</v>
      </c>
      <c r="L1186" s="50" t="s">
        <v>873</v>
      </c>
      <c r="M1186" s="52">
        <v>175926</v>
      </c>
      <c r="N1186" s="50" t="s">
        <v>874</v>
      </c>
      <c r="O1186" s="50" t="s">
        <v>579</v>
      </c>
      <c r="P1186" s="55">
        <v>-62.7</v>
      </c>
      <c r="Q1186" s="52">
        <v>11</v>
      </c>
      <c r="R1186" s="50" t="s">
        <v>2202</v>
      </c>
      <c r="S1186" s="52">
        <v>2020</v>
      </c>
      <c r="T1186" s="50" t="s">
        <v>2203</v>
      </c>
      <c r="U1186" s="50" t="s">
        <v>263</v>
      </c>
      <c r="V1186" s="50" t="s">
        <v>355</v>
      </c>
      <c r="W1186" s="50" t="s">
        <v>646</v>
      </c>
      <c r="X1186" s="52">
        <v>1</v>
      </c>
      <c r="Y1186" s="52">
        <v>148675</v>
      </c>
      <c r="Z1186" s="50" t="s">
        <v>266</v>
      </c>
      <c r="AA1186" s="52">
        <v>0</v>
      </c>
      <c r="AB1186" s="52">
        <v>0</v>
      </c>
      <c r="AC1186" s="51">
        <v>44154</v>
      </c>
      <c r="AD1186" s="51"/>
      <c r="AE1186" s="50" t="s">
        <v>673</v>
      </c>
    </row>
    <row r="1187" spans="1:31" ht="17.25" customHeight="1">
      <c r="A1187" s="57" t="str">
        <f t="shared" si="37"/>
        <v>EVENTOS E COMEMORAÇÕES</v>
      </c>
      <c r="B1187" s="69" t="str">
        <f>VLOOKUP(A1187,'De Para'!$C$3:$D$195,2,0)</f>
        <v>FORNECEDORES</v>
      </c>
      <c r="C1187" s="83">
        <f t="shared" si="38"/>
        <v>11</v>
      </c>
      <c r="D1187" s="50" t="s">
        <v>258</v>
      </c>
      <c r="E1187" s="50" t="s">
        <v>410</v>
      </c>
      <c r="F1187" s="51">
        <v>44154</v>
      </c>
      <c r="G1187" s="50" t="s">
        <v>278</v>
      </c>
      <c r="H1187" s="52">
        <v>13.62</v>
      </c>
      <c r="I1187" s="84" t="s">
        <v>1203</v>
      </c>
      <c r="J1187" s="50" t="s">
        <v>409</v>
      </c>
      <c r="K1187" s="50" t="s">
        <v>410</v>
      </c>
      <c r="L1187" s="50" t="s">
        <v>1829</v>
      </c>
      <c r="M1187" s="52">
        <v>175926</v>
      </c>
      <c r="N1187" s="50" t="s">
        <v>1830</v>
      </c>
      <c r="O1187" s="50" t="s">
        <v>579</v>
      </c>
      <c r="P1187" s="55">
        <v>-123.94</v>
      </c>
      <c r="Q1187" s="52">
        <v>11</v>
      </c>
      <c r="R1187" s="50" t="s">
        <v>2202</v>
      </c>
      <c r="S1187" s="52">
        <v>2020</v>
      </c>
      <c r="T1187" s="50" t="s">
        <v>2203</v>
      </c>
      <c r="U1187" s="50" t="s">
        <v>263</v>
      </c>
      <c r="V1187" s="50" t="s">
        <v>355</v>
      </c>
      <c r="W1187" s="50" t="s">
        <v>481</v>
      </c>
      <c r="X1187" s="52">
        <v>1</v>
      </c>
      <c r="Y1187" s="52">
        <v>148675</v>
      </c>
      <c r="Z1187" s="50" t="s">
        <v>266</v>
      </c>
      <c r="AA1187" s="52">
        <v>0</v>
      </c>
      <c r="AB1187" s="52">
        <v>0</v>
      </c>
      <c r="AC1187" s="51">
        <v>44154</v>
      </c>
      <c r="AD1187" s="51"/>
      <c r="AE1187" s="50" t="s">
        <v>673</v>
      </c>
    </row>
    <row r="1188" spans="1:31" ht="17.25" customHeight="1">
      <c r="A1188" s="57" t="str">
        <f t="shared" si="37"/>
        <v>TAXAS E EMOLUMENTOS</v>
      </c>
      <c r="B1188" s="69" t="str">
        <f>VLOOKUP(A1188,'De Para'!$C$3:$D$195,2,0)</f>
        <v>OUTRAS DESPESAS</v>
      </c>
      <c r="C1188" s="83">
        <f t="shared" si="38"/>
        <v>11</v>
      </c>
      <c r="D1188" s="50" t="s">
        <v>258</v>
      </c>
      <c r="E1188" s="50" t="s">
        <v>410</v>
      </c>
      <c r="F1188" s="51">
        <v>44154</v>
      </c>
      <c r="G1188" s="50" t="s">
        <v>278</v>
      </c>
      <c r="H1188" s="52">
        <v>0.5</v>
      </c>
      <c r="I1188" s="50" t="s">
        <v>675</v>
      </c>
      <c r="J1188" s="50" t="s">
        <v>409</v>
      </c>
      <c r="K1188" s="50" t="s">
        <v>410</v>
      </c>
      <c r="L1188" s="50" t="s">
        <v>568</v>
      </c>
      <c r="M1188" s="52">
        <v>175927</v>
      </c>
      <c r="N1188" s="50" t="s">
        <v>569</v>
      </c>
      <c r="O1188" s="50" t="s">
        <v>579</v>
      </c>
      <c r="P1188" s="55">
        <v>-4.55</v>
      </c>
      <c r="Q1188" s="52">
        <v>11</v>
      </c>
      <c r="R1188" s="50" t="s">
        <v>2204</v>
      </c>
      <c r="S1188" s="52">
        <v>2020</v>
      </c>
      <c r="T1188" s="50" t="s">
        <v>2205</v>
      </c>
      <c r="U1188" s="50" t="s">
        <v>263</v>
      </c>
      <c r="V1188" s="50" t="s">
        <v>355</v>
      </c>
      <c r="W1188" s="50" t="s">
        <v>408</v>
      </c>
      <c r="X1188" s="52">
        <v>1</v>
      </c>
      <c r="Y1188" s="52">
        <v>149224</v>
      </c>
      <c r="Z1188" s="50" t="s">
        <v>266</v>
      </c>
      <c r="AA1188" s="52">
        <v>1</v>
      </c>
      <c r="AB1188" s="52">
        <v>0</v>
      </c>
      <c r="AC1188" s="51">
        <v>44154</v>
      </c>
      <c r="AD1188" s="51">
        <v>44169</v>
      </c>
      <c r="AE1188" s="50" t="s">
        <v>670</v>
      </c>
    </row>
    <row r="1189" spans="1:31" ht="17.25" customHeight="1">
      <c r="A1189" s="57" t="str">
        <f t="shared" si="37"/>
        <v>SAQUE FUNDO FIXO</v>
      </c>
      <c r="B1189" s="69" t="str">
        <f>VLOOKUP(A1189,'De Para'!$C$3:$D$195,2,0)</f>
        <v>OUTRAS DESPESAS</v>
      </c>
      <c r="C1189" s="83">
        <f t="shared" si="38"/>
        <v>11</v>
      </c>
      <c r="D1189" s="50" t="s">
        <v>258</v>
      </c>
      <c r="E1189" s="50" t="s">
        <v>410</v>
      </c>
      <c r="F1189" s="51">
        <v>44154</v>
      </c>
      <c r="G1189" s="50" t="s">
        <v>278</v>
      </c>
      <c r="H1189" s="52">
        <v>99.5</v>
      </c>
      <c r="I1189" s="50" t="s">
        <v>675</v>
      </c>
      <c r="J1189" s="50" t="s">
        <v>409</v>
      </c>
      <c r="K1189" s="50" t="s">
        <v>410</v>
      </c>
      <c r="L1189" s="50" t="s">
        <v>577</v>
      </c>
      <c r="M1189" s="52">
        <v>175927</v>
      </c>
      <c r="N1189" s="50" t="s">
        <v>578</v>
      </c>
      <c r="O1189" s="50" t="s">
        <v>579</v>
      </c>
      <c r="P1189" s="55">
        <v>-909.74</v>
      </c>
      <c r="Q1189" s="52">
        <v>11</v>
      </c>
      <c r="R1189" s="50" t="s">
        <v>2204</v>
      </c>
      <c r="S1189" s="52">
        <v>2020</v>
      </c>
      <c r="T1189" s="50" t="s">
        <v>2205</v>
      </c>
      <c r="U1189" s="50" t="s">
        <v>263</v>
      </c>
      <c r="V1189" s="50" t="s">
        <v>264</v>
      </c>
      <c r="W1189" s="50" t="s">
        <v>580</v>
      </c>
      <c r="X1189" s="52">
        <v>1</v>
      </c>
      <c r="Y1189" s="52">
        <v>149224</v>
      </c>
      <c r="Z1189" s="50" t="s">
        <v>266</v>
      </c>
      <c r="AA1189" s="52">
        <v>1</v>
      </c>
      <c r="AB1189" s="52">
        <v>0</v>
      </c>
      <c r="AC1189" s="51">
        <v>44154</v>
      </c>
      <c r="AD1189" s="51">
        <v>44169</v>
      </c>
      <c r="AE1189" s="50" t="s">
        <v>670</v>
      </c>
    </row>
    <row r="1190" spans="1:31" ht="17.25" customHeight="1">
      <c r="A1190" s="57" t="str">
        <f t="shared" si="37"/>
        <v>INSS FORNECEDOR</v>
      </c>
      <c r="B1190" s="69" t="str">
        <f>VLOOKUP(A1190,'De Para'!$C$3:$D$195,2,0)</f>
        <v>IMPOSTOS</v>
      </c>
      <c r="C1190" s="83">
        <f t="shared" si="38"/>
        <v>11</v>
      </c>
      <c r="D1190" s="50" t="s">
        <v>258</v>
      </c>
      <c r="E1190" s="50" t="s">
        <v>410</v>
      </c>
      <c r="F1190" s="51">
        <v>44154</v>
      </c>
      <c r="G1190" s="50" t="s">
        <v>278</v>
      </c>
      <c r="H1190" s="52">
        <v>100</v>
      </c>
      <c r="I1190" s="86" t="s">
        <v>675</v>
      </c>
      <c r="J1190" s="50" t="s">
        <v>409</v>
      </c>
      <c r="K1190" s="50" t="s">
        <v>410</v>
      </c>
      <c r="L1190" s="50" t="s">
        <v>403</v>
      </c>
      <c r="M1190" s="52">
        <v>175928</v>
      </c>
      <c r="N1190" s="50" t="s">
        <v>404</v>
      </c>
      <c r="O1190" s="50" t="s">
        <v>59</v>
      </c>
      <c r="P1190" s="55">
        <v>-7142.82</v>
      </c>
      <c r="Q1190" s="52">
        <v>11</v>
      </c>
      <c r="R1190" s="50" t="s">
        <v>2206</v>
      </c>
      <c r="S1190" s="52">
        <v>2020</v>
      </c>
      <c r="T1190" s="50" t="s">
        <v>2207</v>
      </c>
      <c r="U1190" s="50" t="s">
        <v>263</v>
      </c>
      <c r="V1190" s="50" t="s">
        <v>337</v>
      </c>
      <c r="W1190" s="50" t="s">
        <v>405</v>
      </c>
      <c r="X1190" s="52">
        <v>1</v>
      </c>
      <c r="Y1190" s="52">
        <v>148712</v>
      </c>
      <c r="Z1190" s="50" t="s">
        <v>266</v>
      </c>
      <c r="AA1190" s="52">
        <v>1</v>
      </c>
      <c r="AB1190" s="52">
        <v>0</v>
      </c>
      <c r="AC1190" s="51">
        <v>44154</v>
      </c>
      <c r="AD1190" s="51">
        <v>44169</v>
      </c>
      <c r="AE1190" s="50" t="s">
        <v>670</v>
      </c>
    </row>
    <row r="1191" spans="1:31" ht="17.25" customHeight="1">
      <c r="A1191" s="57" t="str">
        <f t="shared" si="37"/>
        <v>INSS FORNECEDOR</v>
      </c>
      <c r="B1191" s="69" t="str">
        <f>VLOOKUP(A1191,'De Para'!$C$3:$D$195,2,0)</f>
        <v>IMPOSTOS</v>
      </c>
      <c r="C1191" s="83">
        <f t="shared" si="38"/>
        <v>11</v>
      </c>
      <c r="D1191" s="50" t="s">
        <v>258</v>
      </c>
      <c r="E1191" s="50" t="s">
        <v>410</v>
      </c>
      <c r="F1191" s="51">
        <v>44154</v>
      </c>
      <c r="G1191" s="50" t="s">
        <v>278</v>
      </c>
      <c r="H1191" s="52">
        <v>100</v>
      </c>
      <c r="I1191" s="86" t="s">
        <v>675</v>
      </c>
      <c r="J1191" s="50" t="s">
        <v>409</v>
      </c>
      <c r="K1191" s="50" t="s">
        <v>410</v>
      </c>
      <c r="L1191" s="50" t="s">
        <v>403</v>
      </c>
      <c r="M1191" s="52">
        <v>175929</v>
      </c>
      <c r="N1191" s="50" t="s">
        <v>404</v>
      </c>
      <c r="O1191" s="53" t="s">
        <v>59</v>
      </c>
      <c r="P1191" s="55">
        <v>-7142.82</v>
      </c>
      <c r="Q1191" s="52">
        <v>11</v>
      </c>
      <c r="R1191" s="50" t="s">
        <v>2208</v>
      </c>
      <c r="S1191" s="52">
        <v>2020</v>
      </c>
      <c r="T1191" s="50" t="s">
        <v>2209</v>
      </c>
      <c r="U1191" s="50" t="s">
        <v>263</v>
      </c>
      <c r="V1191" s="50" t="s">
        <v>337</v>
      </c>
      <c r="W1191" s="50" t="s">
        <v>405</v>
      </c>
      <c r="X1191" s="52">
        <v>1</v>
      </c>
      <c r="Y1191" s="52">
        <v>148713</v>
      </c>
      <c r="Z1191" s="50" t="s">
        <v>266</v>
      </c>
      <c r="AA1191" s="52">
        <v>1</v>
      </c>
      <c r="AB1191" s="52">
        <v>0</v>
      </c>
      <c r="AC1191" s="51">
        <v>44154</v>
      </c>
      <c r="AD1191" s="51">
        <v>44169</v>
      </c>
      <c r="AE1191" s="50" t="s">
        <v>670</v>
      </c>
    </row>
    <row r="1192" spans="1:31" ht="17.25" customHeight="1">
      <c r="A1192" s="57" t="str">
        <f t="shared" si="37"/>
        <v>INSS FORNECEDOR</v>
      </c>
      <c r="B1192" s="69" t="str">
        <f>VLOOKUP(A1192,'De Para'!$C$3:$D$195,2,0)</f>
        <v>IMPOSTOS</v>
      </c>
      <c r="C1192" s="83">
        <f t="shared" si="38"/>
        <v>11</v>
      </c>
      <c r="D1192" s="50" t="s">
        <v>258</v>
      </c>
      <c r="E1192" s="50" t="s">
        <v>410</v>
      </c>
      <c r="F1192" s="51">
        <v>44154</v>
      </c>
      <c r="G1192" s="50" t="s">
        <v>278</v>
      </c>
      <c r="H1192" s="52">
        <v>100</v>
      </c>
      <c r="I1192" s="86" t="s">
        <v>675</v>
      </c>
      <c r="J1192" s="50" t="s">
        <v>409</v>
      </c>
      <c r="K1192" s="50" t="s">
        <v>410</v>
      </c>
      <c r="L1192" s="50" t="s">
        <v>403</v>
      </c>
      <c r="M1192" s="52">
        <v>175930</v>
      </c>
      <c r="N1192" s="50" t="s">
        <v>404</v>
      </c>
      <c r="O1192" s="50" t="s">
        <v>59</v>
      </c>
      <c r="P1192" s="55">
        <v>-7142.82</v>
      </c>
      <c r="Q1192" s="52">
        <v>11</v>
      </c>
      <c r="R1192" s="50" t="s">
        <v>2210</v>
      </c>
      <c r="S1192" s="52">
        <v>2020</v>
      </c>
      <c r="T1192" s="50" t="s">
        <v>2211</v>
      </c>
      <c r="U1192" s="50" t="s">
        <v>263</v>
      </c>
      <c r="V1192" s="50" t="s">
        <v>337</v>
      </c>
      <c r="W1192" s="50" t="s">
        <v>405</v>
      </c>
      <c r="X1192" s="52">
        <v>1</v>
      </c>
      <c r="Y1192" s="52">
        <v>148714</v>
      </c>
      <c r="Z1192" s="50" t="s">
        <v>266</v>
      </c>
      <c r="AA1192" s="52">
        <v>1</v>
      </c>
      <c r="AB1192" s="52">
        <v>0</v>
      </c>
      <c r="AC1192" s="51">
        <v>44154</v>
      </c>
      <c r="AD1192" s="51">
        <v>44169</v>
      </c>
      <c r="AE1192" s="50" t="s">
        <v>670</v>
      </c>
    </row>
    <row r="1193" spans="1:31" ht="17.25" customHeight="1">
      <c r="A1193" s="57" t="str">
        <f t="shared" si="37"/>
        <v>IRRF FORNECEDOR - PESSOA JURÍDICA</v>
      </c>
      <c r="B1193" s="69" t="str">
        <f>VLOOKUP(A1193,'De Para'!$C$3:$D$195,2,0)</f>
        <v>IMPOSTOS</v>
      </c>
      <c r="C1193" s="83">
        <f t="shared" si="38"/>
        <v>11</v>
      </c>
      <c r="D1193" s="50" t="s">
        <v>258</v>
      </c>
      <c r="E1193" s="50" t="s">
        <v>410</v>
      </c>
      <c r="F1193" s="51">
        <v>44154</v>
      </c>
      <c r="G1193" s="50" t="s">
        <v>278</v>
      </c>
      <c r="H1193" s="52">
        <v>100</v>
      </c>
      <c r="I1193" s="86" t="s">
        <v>675</v>
      </c>
      <c r="J1193" s="50" t="s">
        <v>409</v>
      </c>
      <c r="K1193" s="50" t="s">
        <v>410</v>
      </c>
      <c r="L1193" s="50" t="s">
        <v>455</v>
      </c>
      <c r="M1193" s="52">
        <v>175931</v>
      </c>
      <c r="N1193" s="50" t="s">
        <v>456</v>
      </c>
      <c r="O1193" s="50" t="s">
        <v>59</v>
      </c>
      <c r="P1193" s="55">
        <v>-9.4499999999999993</v>
      </c>
      <c r="Q1193" s="52">
        <v>11</v>
      </c>
      <c r="R1193" s="50" t="s">
        <v>2212</v>
      </c>
      <c r="S1193" s="52">
        <v>2020</v>
      </c>
      <c r="T1193" s="50" t="s">
        <v>2213</v>
      </c>
      <c r="U1193" s="50" t="s">
        <v>263</v>
      </c>
      <c r="V1193" s="50" t="s">
        <v>337</v>
      </c>
      <c r="W1193" s="50" t="s">
        <v>457</v>
      </c>
      <c r="X1193" s="52">
        <v>1</v>
      </c>
      <c r="Y1193" s="52">
        <v>147719</v>
      </c>
      <c r="Z1193" s="50" t="s">
        <v>266</v>
      </c>
      <c r="AA1193" s="52">
        <v>1</v>
      </c>
      <c r="AB1193" s="52">
        <v>0</v>
      </c>
      <c r="AC1193" s="51">
        <v>44154</v>
      </c>
      <c r="AD1193" s="51">
        <v>44169</v>
      </c>
      <c r="AE1193" s="50" t="s">
        <v>670</v>
      </c>
    </row>
    <row r="1194" spans="1:31" ht="17.25" customHeight="1">
      <c r="A1194" s="57" t="str">
        <f t="shared" si="37"/>
        <v>IRRF FORNECEDOR - PESSOA JURÍDICA</v>
      </c>
      <c r="B1194" s="69" t="str">
        <f>VLOOKUP(A1194,'De Para'!$C$3:$D$195,2,0)</f>
        <v>IMPOSTOS</v>
      </c>
      <c r="C1194" s="83">
        <f t="shared" si="38"/>
        <v>11</v>
      </c>
      <c r="D1194" s="50" t="s">
        <v>258</v>
      </c>
      <c r="E1194" s="50" t="s">
        <v>410</v>
      </c>
      <c r="F1194" s="51">
        <v>44154</v>
      </c>
      <c r="G1194" s="50" t="s">
        <v>278</v>
      </c>
      <c r="H1194" s="52">
        <v>100</v>
      </c>
      <c r="I1194" s="86" t="s">
        <v>675</v>
      </c>
      <c r="J1194" s="50" t="s">
        <v>409</v>
      </c>
      <c r="K1194" s="50" t="s">
        <v>410</v>
      </c>
      <c r="L1194" s="50" t="s">
        <v>455</v>
      </c>
      <c r="M1194" s="52">
        <v>175932</v>
      </c>
      <c r="N1194" s="50" t="s">
        <v>456</v>
      </c>
      <c r="O1194" s="50" t="s">
        <v>59</v>
      </c>
      <c r="P1194" s="55">
        <v>-66.56</v>
      </c>
      <c r="Q1194" s="52">
        <v>11</v>
      </c>
      <c r="R1194" s="50" t="s">
        <v>2214</v>
      </c>
      <c r="S1194" s="52">
        <v>2020</v>
      </c>
      <c r="T1194" s="50" t="s">
        <v>2215</v>
      </c>
      <c r="U1194" s="50" t="s">
        <v>263</v>
      </c>
      <c r="V1194" s="50" t="s">
        <v>337</v>
      </c>
      <c r="W1194" s="50" t="s">
        <v>457</v>
      </c>
      <c r="X1194" s="52">
        <v>1</v>
      </c>
      <c r="Y1194" s="52">
        <v>147720</v>
      </c>
      <c r="Z1194" s="50" t="s">
        <v>266</v>
      </c>
      <c r="AA1194" s="52">
        <v>1</v>
      </c>
      <c r="AB1194" s="52">
        <v>0</v>
      </c>
      <c r="AC1194" s="51">
        <v>44154</v>
      </c>
      <c r="AD1194" s="51">
        <v>44169</v>
      </c>
      <c r="AE1194" s="50" t="s">
        <v>670</v>
      </c>
    </row>
    <row r="1195" spans="1:31" ht="17.25" customHeight="1">
      <c r="A1195" s="57" t="str">
        <f t="shared" si="37"/>
        <v>IRRF FORNECEDOR - PESSOA JURÍDICA</v>
      </c>
      <c r="B1195" s="69" t="str">
        <f>VLOOKUP(A1195,'De Para'!$C$3:$D$195,2,0)</f>
        <v>IMPOSTOS</v>
      </c>
      <c r="C1195" s="83">
        <f t="shared" si="38"/>
        <v>11</v>
      </c>
      <c r="D1195" s="50" t="s">
        <v>258</v>
      </c>
      <c r="E1195" s="50" t="s">
        <v>410</v>
      </c>
      <c r="F1195" s="51">
        <v>44154</v>
      </c>
      <c r="G1195" s="50" t="s">
        <v>278</v>
      </c>
      <c r="H1195" s="52">
        <v>100</v>
      </c>
      <c r="I1195" s="86" t="s">
        <v>675</v>
      </c>
      <c r="J1195" s="50" t="s">
        <v>409</v>
      </c>
      <c r="K1195" s="50" t="s">
        <v>410</v>
      </c>
      <c r="L1195" s="50" t="s">
        <v>455</v>
      </c>
      <c r="M1195" s="52">
        <v>175933</v>
      </c>
      <c r="N1195" s="50" t="s">
        <v>456</v>
      </c>
      <c r="O1195" s="50" t="s">
        <v>59</v>
      </c>
      <c r="P1195" s="55">
        <v>-97.56</v>
      </c>
      <c r="Q1195" s="52">
        <v>11</v>
      </c>
      <c r="R1195" s="50" t="s">
        <v>2216</v>
      </c>
      <c r="S1195" s="52">
        <v>2020</v>
      </c>
      <c r="T1195" s="50" t="s">
        <v>2217</v>
      </c>
      <c r="U1195" s="50" t="s">
        <v>263</v>
      </c>
      <c r="V1195" s="50" t="s">
        <v>337</v>
      </c>
      <c r="W1195" s="50" t="s">
        <v>457</v>
      </c>
      <c r="X1195" s="52">
        <v>1</v>
      </c>
      <c r="Y1195" s="52">
        <v>147721</v>
      </c>
      <c r="Z1195" s="50" t="s">
        <v>266</v>
      </c>
      <c r="AA1195" s="52">
        <v>1</v>
      </c>
      <c r="AB1195" s="52">
        <v>0</v>
      </c>
      <c r="AC1195" s="51">
        <v>44154</v>
      </c>
      <c r="AD1195" s="51">
        <v>44169</v>
      </c>
      <c r="AE1195" s="50" t="s">
        <v>670</v>
      </c>
    </row>
    <row r="1196" spans="1:31" ht="17.25" customHeight="1">
      <c r="A1196" s="57" t="str">
        <f t="shared" si="37"/>
        <v>IRRF FORNECEDOR - PESSOA JURÍDICA</v>
      </c>
      <c r="B1196" s="69" t="str">
        <f>VLOOKUP(A1196,'De Para'!$C$3:$D$195,2,0)</f>
        <v>IMPOSTOS</v>
      </c>
      <c r="C1196" s="83">
        <f t="shared" si="38"/>
        <v>11</v>
      </c>
      <c r="D1196" s="50" t="s">
        <v>258</v>
      </c>
      <c r="E1196" s="50" t="s">
        <v>410</v>
      </c>
      <c r="F1196" s="51">
        <v>44154</v>
      </c>
      <c r="G1196" s="50" t="s">
        <v>278</v>
      </c>
      <c r="H1196" s="52">
        <v>100</v>
      </c>
      <c r="I1196" s="86" t="s">
        <v>675</v>
      </c>
      <c r="J1196" s="50" t="s">
        <v>409</v>
      </c>
      <c r="K1196" s="50" t="s">
        <v>410</v>
      </c>
      <c r="L1196" s="50" t="s">
        <v>455</v>
      </c>
      <c r="M1196" s="52">
        <v>175934</v>
      </c>
      <c r="N1196" s="50" t="s">
        <v>456</v>
      </c>
      <c r="O1196" s="50" t="s">
        <v>59</v>
      </c>
      <c r="P1196" s="55">
        <v>-107.46</v>
      </c>
      <c r="Q1196" s="52">
        <v>11</v>
      </c>
      <c r="R1196" s="50" t="s">
        <v>2218</v>
      </c>
      <c r="S1196" s="52">
        <v>2020</v>
      </c>
      <c r="T1196" s="50" t="s">
        <v>2219</v>
      </c>
      <c r="U1196" s="50" t="s">
        <v>263</v>
      </c>
      <c r="V1196" s="50" t="s">
        <v>337</v>
      </c>
      <c r="W1196" s="50" t="s">
        <v>457</v>
      </c>
      <c r="X1196" s="52">
        <v>1</v>
      </c>
      <c r="Y1196" s="52">
        <v>147722</v>
      </c>
      <c r="Z1196" s="50" t="s">
        <v>266</v>
      </c>
      <c r="AA1196" s="52">
        <v>1</v>
      </c>
      <c r="AB1196" s="52">
        <v>0</v>
      </c>
      <c r="AC1196" s="51">
        <v>44154</v>
      </c>
      <c r="AD1196" s="51">
        <v>44169</v>
      </c>
      <c r="AE1196" s="50" t="s">
        <v>670</v>
      </c>
    </row>
    <row r="1197" spans="1:31" ht="17.25" customHeight="1">
      <c r="A1197" s="57" t="str">
        <f t="shared" si="37"/>
        <v>IRRF FORNECEDOR - PESSOA JURÍDICA</v>
      </c>
      <c r="B1197" s="69" t="str">
        <f>VLOOKUP(A1197,'De Para'!$C$3:$D$195,2,0)</f>
        <v>IMPOSTOS</v>
      </c>
      <c r="C1197" s="83">
        <f t="shared" si="38"/>
        <v>11</v>
      </c>
      <c r="D1197" s="50" t="s">
        <v>258</v>
      </c>
      <c r="E1197" s="50" t="s">
        <v>410</v>
      </c>
      <c r="F1197" s="51">
        <v>44154</v>
      </c>
      <c r="G1197" s="50" t="s">
        <v>278</v>
      </c>
      <c r="H1197" s="52">
        <v>100</v>
      </c>
      <c r="I1197" s="86" t="s">
        <v>675</v>
      </c>
      <c r="J1197" s="50" t="s">
        <v>409</v>
      </c>
      <c r="K1197" s="50" t="s">
        <v>410</v>
      </c>
      <c r="L1197" s="50" t="s">
        <v>455</v>
      </c>
      <c r="M1197" s="52">
        <v>175935</v>
      </c>
      <c r="N1197" s="50" t="s">
        <v>456</v>
      </c>
      <c r="O1197" s="50" t="s">
        <v>59</v>
      </c>
      <c r="P1197" s="55">
        <v>-124.35</v>
      </c>
      <c r="Q1197" s="52">
        <v>11</v>
      </c>
      <c r="R1197" s="50" t="s">
        <v>2220</v>
      </c>
      <c r="S1197" s="52">
        <v>2020</v>
      </c>
      <c r="T1197" s="50" t="s">
        <v>2221</v>
      </c>
      <c r="U1197" s="50" t="s">
        <v>263</v>
      </c>
      <c r="V1197" s="50" t="s">
        <v>337</v>
      </c>
      <c r="W1197" s="50" t="s">
        <v>457</v>
      </c>
      <c r="X1197" s="52">
        <v>1</v>
      </c>
      <c r="Y1197" s="52">
        <v>147723</v>
      </c>
      <c r="Z1197" s="50" t="s">
        <v>266</v>
      </c>
      <c r="AA1197" s="52">
        <v>1</v>
      </c>
      <c r="AB1197" s="52">
        <v>0</v>
      </c>
      <c r="AC1197" s="51">
        <v>44154</v>
      </c>
      <c r="AD1197" s="51">
        <v>44169</v>
      </c>
      <c r="AE1197" s="50" t="s">
        <v>670</v>
      </c>
    </row>
    <row r="1198" spans="1:31" ht="17.25" customHeight="1">
      <c r="A1198" s="57" t="str">
        <f t="shared" si="37"/>
        <v>IRRF FORNECEDOR - PESSOA JURÍDICA</v>
      </c>
      <c r="B1198" s="69" t="str">
        <f>VLOOKUP(A1198,'De Para'!$C$3:$D$195,2,0)</f>
        <v>IMPOSTOS</v>
      </c>
      <c r="C1198" s="83">
        <f t="shared" si="38"/>
        <v>11</v>
      </c>
      <c r="D1198" s="50" t="s">
        <v>258</v>
      </c>
      <c r="E1198" s="50" t="s">
        <v>410</v>
      </c>
      <c r="F1198" s="51">
        <v>44154</v>
      </c>
      <c r="G1198" s="50" t="s">
        <v>278</v>
      </c>
      <c r="H1198" s="52">
        <v>100</v>
      </c>
      <c r="I1198" s="86" t="s">
        <v>675</v>
      </c>
      <c r="J1198" s="50" t="s">
        <v>409</v>
      </c>
      <c r="K1198" s="50" t="s">
        <v>410</v>
      </c>
      <c r="L1198" s="50" t="s">
        <v>455</v>
      </c>
      <c r="M1198" s="52">
        <v>175936</v>
      </c>
      <c r="N1198" s="50" t="s">
        <v>456</v>
      </c>
      <c r="O1198" s="50" t="s">
        <v>59</v>
      </c>
      <c r="P1198" s="55">
        <v>-334.5</v>
      </c>
      <c r="Q1198" s="52">
        <v>11</v>
      </c>
      <c r="R1198" s="50" t="s">
        <v>2222</v>
      </c>
      <c r="S1198" s="52">
        <v>2020</v>
      </c>
      <c r="T1198" s="50" t="s">
        <v>2223</v>
      </c>
      <c r="U1198" s="50" t="s">
        <v>263</v>
      </c>
      <c r="V1198" s="50" t="s">
        <v>337</v>
      </c>
      <c r="W1198" s="50" t="s">
        <v>457</v>
      </c>
      <c r="X1198" s="52">
        <v>1</v>
      </c>
      <c r="Y1198" s="52">
        <v>147724</v>
      </c>
      <c r="Z1198" s="50" t="s">
        <v>266</v>
      </c>
      <c r="AA1198" s="52">
        <v>1</v>
      </c>
      <c r="AB1198" s="52">
        <v>0</v>
      </c>
      <c r="AC1198" s="51">
        <v>44154</v>
      </c>
      <c r="AD1198" s="51">
        <v>44169</v>
      </c>
      <c r="AE1198" s="50" t="s">
        <v>670</v>
      </c>
    </row>
    <row r="1199" spans="1:31" ht="17.25" customHeight="1">
      <c r="A1199" s="57" t="str">
        <f t="shared" si="37"/>
        <v>IRRF FORNECEDOR - PESSOA JURÍDICA</v>
      </c>
      <c r="B1199" s="69" t="str">
        <f>VLOOKUP(A1199,'De Para'!$C$3:$D$195,2,0)</f>
        <v>IMPOSTOS</v>
      </c>
      <c r="C1199" s="83">
        <f t="shared" si="38"/>
        <v>11</v>
      </c>
      <c r="D1199" s="50" t="s">
        <v>258</v>
      </c>
      <c r="E1199" s="50" t="s">
        <v>410</v>
      </c>
      <c r="F1199" s="51">
        <v>44154</v>
      </c>
      <c r="G1199" s="50" t="s">
        <v>278</v>
      </c>
      <c r="H1199" s="52">
        <v>100</v>
      </c>
      <c r="I1199" s="86" t="s">
        <v>675</v>
      </c>
      <c r="J1199" s="50" t="s">
        <v>409</v>
      </c>
      <c r="K1199" s="50" t="s">
        <v>410</v>
      </c>
      <c r="L1199" s="50" t="s">
        <v>455</v>
      </c>
      <c r="M1199" s="52">
        <v>175937</v>
      </c>
      <c r="N1199" s="50" t="s">
        <v>456</v>
      </c>
      <c r="O1199" s="50" t="s">
        <v>59</v>
      </c>
      <c r="P1199" s="55">
        <v>-366.04</v>
      </c>
      <c r="Q1199" s="52">
        <v>11</v>
      </c>
      <c r="R1199" s="50" t="s">
        <v>2224</v>
      </c>
      <c r="S1199" s="52">
        <v>2020</v>
      </c>
      <c r="T1199" s="50" t="s">
        <v>2225</v>
      </c>
      <c r="U1199" s="50" t="s">
        <v>263</v>
      </c>
      <c r="V1199" s="50" t="s">
        <v>337</v>
      </c>
      <c r="W1199" s="50" t="s">
        <v>457</v>
      </c>
      <c r="X1199" s="52">
        <v>1</v>
      </c>
      <c r="Y1199" s="52">
        <v>147725</v>
      </c>
      <c r="Z1199" s="50" t="s">
        <v>266</v>
      </c>
      <c r="AA1199" s="52">
        <v>1</v>
      </c>
      <c r="AB1199" s="52">
        <v>0</v>
      </c>
      <c r="AC1199" s="51">
        <v>44154</v>
      </c>
      <c r="AD1199" s="51">
        <v>44169</v>
      </c>
      <c r="AE1199" s="50" t="s">
        <v>670</v>
      </c>
    </row>
    <row r="1200" spans="1:31" ht="17.25" customHeight="1">
      <c r="A1200" s="57" t="str">
        <f t="shared" si="37"/>
        <v>IRRF FORNECEDOR - PESSOA JURÍDICA</v>
      </c>
      <c r="B1200" s="69" t="str">
        <f>VLOOKUP(A1200,'De Para'!$C$3:$D$195,2,0)</f>
        <v>IMPOSTOS</v>
      </c>
      <c r="C1200" s="83">
        <f t="shared" si="38"/>
        <v>11</v>
      </c>
      <c r="D1200" s="50" t="s">
        <v>258</v>
      </c>
      <c r="E1200" s="50" t="s">
        <v>410</v>
      </c>
      <c r="F1200" s="51">
        <v>44154</v>
      </c>
      <c r="G1200" s="50" t="s">
        <v>278</v>
      </c>
      <c r="H1200" s="52">
        <v>100</v>
      </c>
      <c r="I1200" s="86" t="s">
        <v>675</v>
      </c>
      <c r="J1200" s="50" t="s">
        <v>409</v>
      </c>
      <c r="K1200" s="50" t="s">
        <v>410</v>
      </c>
      <c r="L1200" s="50" t="s">
        <v>455</v>
      </c>
      <c r="M1200" s="52">
        <v>175938</v>
      </c>
      <c r="N1200" s="50" t="s">
        <v>456</v>
      </c>
      <c r="O1200" s="50" t="s">
        <v>59</v>
      </c>
      <c r="P1200" s="55">
        <v>-753.61</v>
      </c>
      <c r="Q1200" s="52">
        <v>11</v>
      </c>
      <c r="R1200" s="50" t="s">
        <v>2226</v>
      </c>
      <c r="S1200" s="52">
        <v>2020</v>
      </c>
      <c r="T1200" s="50" t="s">
        <v>2227</v>
      </c>
      <c r="U1200" s="50" t="s">
        <v>263</v>
      </c>
      <c r="V1200" s="50" t="s">
        <v>337</v>
      </c>
      <c r="W1200" s="50" t="s">
        <v>457</v>
      </c>
      <c r="X1200" s="52">
        <v>1</v>
      </c>
      <c r="Y1200" s="52">
        <v>147726</v>
      </c>
      <c r="Z1200" s="50" t="s">
        <v>266</v>
      </c>
      <c r="AA1200" s="52">
        <v>1</v>
      </c>
      <c r="AB1200" s="52">
        <v>0</v>
      </c>
      <c r="AC1200" s="51">
        <v>44154</v>
      </c>
      <c r="AD1200" s="51">
        <v>44169</v>
      </c>
      <c r="AE1200" s="50" t="s">
        <v>670</v>
      </c>
    </row>
    <row r="1201" spans="1:31" ht="17.25" customHeight="1">
      <c r="A1201" s="57" t="str">
        <f t="shared" si="37"/>
        <v>IRRF FORNECEDOR - PESSOA JURÍDICA</v>
      </c>
      <c r="B1201" s="69" t="str">
        <f>VLOOKUP(A1201,'De Para'!$C$3:$D$195,2,0)</f>
        <v>IMPOSTOS</v>
      </c>
      <c r="C1201" s="83">
        <f t="shared" si="38"/>
        <v>11</v>
      </c>
      <c r="D1201" s="50" t="s">
        <v>258</v>
      </c>
      <c r="E1201" s="50" t="s">
        <v>410</v>
      </c>
      <c r="F1201" s="51">
        <v>44154</v>
      </c>
      <c r="G1201" s="50" t="s">
        <v>278</v>
      </c>
      <c r="H1201" s="52">
        <v>100</v>
      </c>
      <c r="I1201" s="86" t="s">
        <v>675</v>
      </c>
      <c r="J1201" s="50" t="s">
        <v>409</v>
      </c>
      <c r="K1201" s="50" t="s">
        <v>410</v>
      </c>
      <c r="L1201" s="50" t="s">
        <v>455</v>
      </c>
      <c r="M1201" s="52">
        <v>175939</v>
      </c>
      <c r="N1201" s="50" t="s">
        <v>456</v>
      </c>
      <c r="O1201" s="50" t="s">
        <v>59</v>
      </c>
      <c r="P1201" s="55">
        <v>-1560.15</v>
      </c>
      <c r="Q1201" s="52">
        <v>11</v>
      </c>
      <c r="R1201" s="50" t="s">
        <v>2228</v>
      </c>
      <c r="S1201" s="52">
        <v>2020</v>
      </c>
      <c r="T1201" s="50" t="s">
        <v>2229</v>
      </c>
      <c r="U1201" s="50" t="s">
        <v>263</v>
      </c>
      <c r="V1201" s="50" t="s">
        <v>337</v>
      </c>
      <c r="W1201" s="50" t="s">
        <v>457</v>
      </c>
      <c r="X1201" s="52">
        <v>1</v>
      </c>
      <c r="Y1201" s="52">
        <v>147727</v>
      </c>
      <c r="Z1201" s="50" t="s">
        <v>266</v>
      </c>
      <c r="AA1201" s="52">
        <v>1</v>
      </c>
      <c r="AB1201" s="52">
        <v>0</v>
      </c>
      <c r="AC1201" s="51">
        <v>44154</v>
      </c>
      <c r="AD1201" s="51">
        <v>44169</v>
      </c>
      <c r="AE1201" s="50" t="s">
        <v>670</v>
      </c>
    </row>
    <row r="1202" spans="1:31" ht="17.25" customHeight="1">
      <c r="A1202" s="57" t="str">
        <f t="shared" si="37"/>
        <v>IRRF FORNECEDOR - PESSOA JURÍDICA</v>
      </c>
      <c r="B1202" s="69" t="str">
        <f>VLOOKUP(A1202,'De Para'!$C$3:$D$195,2,0)</f>
        <v>IMPOSTOS</v>
      </c>
      <c r="C1202" s="83">
        <f t="shared" si="38"/>
        <v>11</v>
      </c>
      <c r="D1202" s="50" t="s">
        <v>258</v>
      </c>
      <c r="E1202" s="50" t="s">
        <v>410</v>
      </c>
      <c r="F1202" s="51">
        <v>44154</v>
      </c>
      <c r="G1202" s="50" t="s">
        <v>278</v>
      </c>
      <c r="H1202" s="52">
        <v>100</v>
      </c>
      <c r="I1202" s="86" t="s">
        <v>675</v>
      </c>
      <c r="J1202" s="50" t="s">
        <v>409</v>
      </c>
      <c r="K1202" s="50" t="s">
        <v>410</v>
      </c>
      <c r="L1202" s="50" t="s">
        <v>455</v>
      </c>
      <c r="M1202" s="52">
        <v>175940</v>
      </c>
      <c r="N1202" s="50" t="s">
        <v>456</v>
      </c>
      <c r="O1202" s="50" t="s">
        <v>59</v>
      </c>
      <c r="P1202" s="55">
        <v>-1605</v>
      </c>
      <c r="Q1202" s="52">
        <v>11</v>
      </c>
      <c r="R1202" s="50" t="s">
        <v>2230</v>
      </c>
      <c r="S1202" s="52">
        <v>2020</v>
      </c>
      <c r="T1202" s="50" t="s">
        <v>2231</v>
      </c>
      <c r="U1202" s="50" t="s">
        <v>263</v>
      </c>
      <c r="V1202" s="50" t="s">
        <v>337</v>
      </c>
      <c r="W1202" s="50" t="s">
        <v>457</v>
      </c>
      <c r="X1202" s="52">
        <v>1</v>
      </c>
      <c r="Y1202" s="52">
        <v>147728</v>
      </c>
      <c r="Z1202" s="50" t="s">
        <v>266</v>
      </c>
      <c r="AA1202" s="52">
        <v>1</v>
      </c>
      <c r="AB1202" s="52">
        <v>0</v>
      </c>
      <c r="AC1202" s="51">
        <v>44154</v>
      </c>
      <c r="AD1202" s="51">
        <v>44169</v>
      </c>
      <c r="AE1202" s="50" t="s">
        <v>670</v>
      </c>
    </row>
    <row r="1203" spans="1:31" ht="17.25" customHeight="1">
      <c r="A1203" s="57" t="str">
        <f t="shared" si="37"/>
        <v>IRRF FORNECEDOR - PESSOA JURÍDICA</v>
      </c>
      <c r="B1203" s="69" t="str">
        <f>VLOOKUP(A1203,'De Para'!$C$3:$D$195,2,0)</f>
        <v>IMPOSTOS</v>
      </c>
      <c r="C1203" s="83">
        <f t="shared" si="38"/>
        <v>11</v>
      </c>
      <c r="D1203" s="50" t="s">
        <v>258</v>
      </c>
      <c r="E1203" s="50" t="s">
        <v>410</v>
      </c>
      <c r="F1203" s="51">
        <v>44154</v>
      </c>
      <c r="G1203" s="50" t="s">
        <v>278</v>
      </c>
      <c r="H1203" s="52">
        <v>100</v>
      </c>
      <c r="I1203" s="86" t="s">
        <v>675</v>
      </c>
      <c r="J1203" s="50" t="s">
        <v>409</v>
      </c>
      <c r="K1203" s="50" t="s">
        <v>410</v>
      </c>
      <c r="L1203" s="50" t="s">
        <v>455</v>
      </c>
      <c r="M1203" s="52">
        <v>175941</v>
      </c>
      <c r="N1203" s="50" t="s">
        <v>456</v>
      </c>
      <c r="O1203" s="50" t="s">
        <v>59</v>
      </c>
      <c r="P1203" s="55">
        <v>-1978.45</v>
      </c>
      <c r="Q1203" s="52">
        <v>11</v>
      </c>
      <c r="R1203" s="50" t="s">
        <v>2232</v>
      </c>
      <c r="S1203" s="52">
        <v>2020</v>
      </c>
      <c r="T1203" s="50" t="s">
        <v>2233</v>
      </c>
      <c r="U1203" s="50" t="s">
        <v>263</v>
      </c>
      <c r="V1203" s="50" t="s">
        <v>337</v>
      </c>
      <c r="W1203" s="50" t="s">
        <v>457</v>
      </c>
      <c r="X1203" s="52">
        <v>1</v>
      </c>
      <c r="Y1203" s="52">
        <v>147729</v>
      </c>
      <c r="Z1203" s="50" t="s">
        <v>266</v>
      </c>
      <c r="AA1203" s="52">
        <v>1</v>
      </c>
      <c r="AB1203" s="52">
        <v>0</v>
      </c>
      <c r="AC1203" s="51">
        <v>44154</v>
      </c>
      <c r="AD1203" s="51">
        <v>44169</v>
      </c>
      <c r="AE1203" s="50" t="s">
        <v>670</v>
      </c>
    </row>
    <row r="1204" spans="1:31" ht="17.25" customHeight="1">
      <c r="A1204" s="57" t="str">
        <f t="shared" si="37"/>
        <v>IRRF FORNECEDOR - PESSOA JURÍDICA</v>
      </c>
      <c r="B1204" s="69" t="str">
        <f>VLOOKUP(A1204,'De Para'!$C$3:$D$195,2,0)</f>
        <v>IMPOSTOS</v>
      </c>
      <c r="C1204" s="83">
        <f t="shared" si="38"/>
        <v>11</v>
      </c>
      <c r="D1204" s="50" t="s">
        <v>258</v>
      </c>
      <c r="E1204" s="50" t="s">
        <v>410</v>
      </c>
      <c r="F1204" s="51">
        <v>44154</v>
      </c>
      <c r="G1204" s="50" t="s">
        <v>278</v>
      </c>
      <c r="H1204" s="52">
        <v>100</v>
      </c>
      <c r="I1204" s="86" t="s">
        <v>675</v>
      </c>
      <c r="J1204" s="50" t="s">
        <v>409</v>
      </c>
      <c r="K1204" s="50" t="s">
        <v>410</v>
      </c>
      <c r="L1204" s="50" t="s">
        <v>455</v>
      </c>
      <c r="M1204" s="52">
        <v>175942</v>
      </c>
      <c r="N1204" s="50" t="s">
        <v>456</v>
      </c>
      <c r="O1204" s="50" t="s">
        <v>59</v>
      </c>
      <c r="P1204" s="55">
        <v>-2022.25</v>
      </c>
      <c r="Q1204" s="52">
        <v>11</v>
      </c>
      <c r="R1204" s="50" t="s">
        <v>2234</v>
      </c>
      <c r="S1204" s="52">
        <v>2020</v>
      </c>
      <c r="T1204" s="50" t="s">
        <v>2235</v>
      </c>
      <c r="U1204" s="50" t="s">
        <v>263</v>
      </c>
      <c r="V1204" s="50" t="s">
        <v>337</v>
      </c>
      <c r="W1204" s="50" t="s">
        <v>457</v>
      </c>
      <c r="X1204" s="52">
        <v>1</v>
      </c>
      <c r="Y1204" s="52">
        <v>147730</v>
      </c>
      <c r="Z1204" s="50" t="s">
        <v>266</v>
      </c>
      <c r="AA1204" s="52">
        <v>1</v>
      </c>
      <c r="AB1204" s="52">
        <v>0</v>
      </c>
      <c r="AC1204" s="51">
        <v>44154</v>
      </c>
      <c r="AD1204" s="51">
        <v>44169</v>
      </c>
      <c r="AE1204" s="50" t="s">
        <v>670</v>
      </c>
    </row>
    <row r="1205" spans="1:31" ht="17.25" customHeight="1">
      <c r="A1205" s="57" t="str">
        <f t="shared" si="37"/>
        <v>IRRF FORNECEDOR - PESSOA JURÍDICA</v>
      </c>
      <c r="B1205" s="69" t="str">
        <f>VLOOKUP(A1205,'De Para'!$C$3:$D$195,2,0)</f>
        <v>IMPOSTOS</v>
      </c>
      <c r="C1205" s="83">
        <f t="shared" si="38"/>
        <v>11</v>
      </c>
      <c r="D1205" s="50" t="s">
        <v>258</v>
      </c>
      <c r="E1205" s="50" t="s">
        <v>410</v>
      </c>
      <c r="F1205" s="51">
        <v>44154</v>
      </c>
      <c r="G1205" s="50" t="s">
        <v>278</v>
      </c>
      <c r="H1205" s="52">
        <v>100</v>
      </c>
      <c r="I1205" s="86" t="s">
        <v>675</v>
      </c>
      <c r="J1205" s="50" t="s">
        <v>409</v>
      </c>
      <c r="K1205" s="50" t="s">
        <v>410</v>
      </c>
      <c r="L1205" s="50" t="s">
        <v>455</v>
      </c>
      <c r="M1205" s="52">
        <v>175943</v>
      </c>
      <c r="N1205" s="50" t="s">
        <v>456</v>
      </c>
      <c r="O1205" s="50" t="s">
        <v>59</v>
      </c>
      <c r="P1205" s="55">
        <v>-2198.9299999999998</v>
      </c>
      <c r="Q1205" s="52">
        <v>11</v>
      </c>
      <c r="R1205" s="50" t="s">
        <v>2236</v>
      </c>
      <c r="S1205" s="52">
        <v>2020</v>
      </c>
      <c r="T1205" s="50" t="s">
        <v>2237</v>
      </c>
      <c r="U1205" s="50" t="s">
        <v>263</v>
      </c>
      <c r="V1205" s="50" t="s">
        <v>337</v>
      </c>
      <c r="W1205" s="50" t="s">
        <v>457</v>
      </c>
      <c r="X1205" s="52">
        <v>1</v>
      </c>
      <c r="Y1205" s="52">
        <v>147731</v>
      </c>
      <c r="Z1205" s="50" t="s">
        <v>266</v>
      </c>
      <c r="AA1205" s="52">
        <v>1</v>
      </c>
      <c r="AB1205" s="52">
        <v>0</v>
      </c>
      <c r="AC1205" s="51">
        <v>44154</v>
      </c>
      <c r="AD1205" s="51">
        <v>44169</v>
      </c>
      <c r="AE1205" s="50" t="s">
        <v>670</v>
      </c>
    </row>
    <row r="1206" spans="1:31" ht="17.25" customHeight="1">
      <c r="A1206" s="57" t="str">
        <f t="shared" si="37"/>
        <v>IRRF FORNECEDOR - PESSOA JURÍDICA</v>
      </c>
      <c r="B1206" s="69" t="str">
        <f>VLOOKUP(A1206,'De Para'!$C$3:$D$195,2,0)</f>
        <v>IMPOSTOS</v>
      </c>
      <c r="C1206" s="83">
        <f t="shared" si="38"/>
        <v>11</v>
      </c>
      <c r="D1206" s="50" t="s">
        <v>258</v>
      </c>
      <c r="E1206" s="50" t="s">
        <v>410</v>
      </c>
      <c r="F1206" s="51">
        <v>44154</v>
      </c>
      <c r="G1206" s="50" t="s">
        <v>278</v>
      </c>
      <c r="H1206" s="52">
        <v>100</v>
      </c>
      <c r="I1206" s="86" t="s">
        <v>675</v>
      </c>
      <c r="J1206" s="50" t="s">
        <v>409</v>
      </c>
      <c r="K1206" s="50" t="s">
        <v>410</v>
      </c>
      <c r="L1206" s="50" t="s">
        <v>455</v>
      </c>
      <c r="M1206" s="52">
        <v>175944</v>
      </c>
      <c r="N1206" s="50" t="s">
        <v>456</v>
      </c>
      <c r="O1206" s="53" t="s">
        <v>59</v>
      </c>
      <c r="P1206" s="55">
        <v>-2269.5500000000002</v>
      </c>
      <c r="Q1206" s="52">
        <v>11</v>
      </c>
      <c r="R1206" s="50" t="s">
        <v>2238</v>
      </c>
      <c r="S1206" s="52">
        <v>2020</v>
      </c>
      <c r="T1206" s="50" t="s">
        <v>2239</v>
      </c>
      <c r="U1206" s="50" t="s">
        <v>263</v>
      </c>
      <c r="V1206" s="50" t="s">
        <v>337</v>
      </c>
      <c r="W1206" s="50" t="s">
        <v>457</v>
      </c>
      <c r="X1206" s="52">
        <v>1</v>
      </c>
      <c r="Y1206" s="52">
        <v>147732</v>
      </c>
      <c r="Z1206" s="50" t="s">
        <v>266</v>
      </c>
      <c r="AA1206" s="52">
        <v>1</v>
      </c>
      <c r="AB1206" s="52">
        <v>0</v>
      </c>
      <c r="AC1206" s="51">
        <v>44154</v>
      </c>
      <c r="AD1206" s="51">
        <v>44169</v>
      </c>
      <c r="AE1206" s="50" t="s">
        <v>670</v>
      </c>
    </row>
    <row r="1207" spans="1:31" ht="17.25" customHeight="1">
      <c r="A1207" s="57" t="str">
        <f t="shared" si="37"/>
        <v>IRRF FORNECEDOR - PESSOA JURÍDICA</v>
      </c>
      <c r="B1207" s="69" t="str">
        <f>VLOOKUP(A1207,'De Para'!$C$3:$D$195,2,0)</f>
        <v>IMPOSTOS</v>
      </c>
      <c r="C1207" s="83">
        <f t="shared" si="38"/>
        <v>11</v>
      </c>
      <c r="D1207" s="50" t="s">
        <v>258</v>
      </c>
      <c r="E1207" s="50" t="s">
        <v>410</v>
      </c>
      <c r="F1207" s="51">
        <v>44154</v>
      </c>
      <c r="G1207" s="50" t="s">
        <v>278</v>
      </c>
      <c r="H1207" s="52">
        <v>100</v>
      </c>
      <c r="I1207" s="86" t="s">
        <v>675</v>
      </c>
      <c r="J1207" s="50" t="s">
        <v>409</v>
      </c>
      <c r="K1207" s="50" t="s">
        <v>410</v>
      </c>
      <c r="L1207" s="50" t="s">
        <v>455</v>
      </c>
      <c r="M1207" s="52">
        <v>175945</v>
      </c>
      <c r="N1207" s="50" t="s">
        <v>456</v>
      </c>
      <c r="O1207" s="50" t="s">
        <v>59</v>
      </c>
      <c r="P1207" s="55">
        <v>-5400.3</v>
      </c>
      <c r="Q1207" s="52">
        <v>11</v>
      </c>
      <c r="R1207" s="50" t="s">
        <v>2240</v>
      </c>
      <c r="S1207" s="52">
        <v>2020</v>
      </c>
      <c r="T1207" s="50" t="s">
        <v>2241</v>
      </c>
      <c r="U1207" s="50" t="s">
        <v>263</v>
      </c>
      <c r="V1207" s="50" t="s">
        <v>337</v>
      </c>
      <c r="W1207" s="50" t="s">
        <v>457</v>
      </c>
      <c r="X1207" s="52">
        <v>1</v>
      </c>
      <c r="Y1207" s="52">
        <v>147733</v>
      </c>
      <c r="Z1207" s="50" t="s">
        <v>266</v>
      </c>
      <c r="AA1207" s="52">
        <v>1</v>
      </c>
      <c r="AB1207" s="52">
        <v>0</v>
      </c>
      <c r="AC1207" s="51">
        <v>44154</v>
      </c>
      <c r="AD1207" s="51">
        <v>44169</v>
      </c>
      <c r="AE1207" s="50" t="s">
        <v>670</v>
      </c>
    </row>
    <row r="1208" spans="1:31" ht="17.25" customHeight="1">
      <c r="A1208" s="57" t="str">
        <f t="shared" si="37"/>
        <v>IRRF FORNECEDOR - PESSOA JURÍDICA</v>
      </c>
      <c r="B1208" s="69" t="str">
        <f>VLOOKUP(A1208,'De Para'!$C$3:$D$195,2,0)</f>
        <v>IMPOSTOS</v>
      </c>
      <c r="C1208" s="83">
        <f t="shared" si="38"/>
        <v>11</v>
      </c>
      <c r="D1208" s="50" t="s">
        <v>258</v>
      </c>
      <c r="E1208" s="50" t="s">
        <v>410</v>
      </c>
      <c r="F1208" s="51">
        <v>44154</v>
      </c>
      <c r="G1208" s="50" t="s">
        <v>278</v>
      </c>
      <c r="H1208" s="52">
        <v>100</v>
      </c>
      <c r="I1208" s="50" t="s">
        <v>675</v>
      </c>
      <c r="J1208" s="50" t="s">
        <v>409</v>
      </c>
      <c r="K1208" s="50" t="s">
        <v>410</v>
      </c>
      <c r="L1208" s="50" t="s">
        <v>455</v>
      </c>
      <c r="M1208" s="52">
        <v>175946</v>
      </c>
      <c r="N1208" s="50" t="s">
        <v>456</v>
      </c>
      <c r="O1208" s="50" t="s">
        <v>59</v>
      </c>
      <c r="P1208" s="55">
        <v>-26412</v>
      </c>
      <c r="Q1208" s="52">
        <v>11</v>
      </c>
      <c r="R1208" s="50" t="s">
        <v>2242</v>
      </c>
      <c r="S1208" s="52">
        <v>2020</v>
      </c>
      <c r="T1208" s="50" t="s">
        <v>2243</v>
      </c>
      <c r="U1208" s="50" t="s">
        <v>263</v>
      </c>
      <c r="V1208" s="50" t="s">
        <v>337</v>
      </c>
      <c r="W1208" s="50" t="s">
        <v>457</v>
      </c>
      <c r="X1208" s="52">
        <v>1</v>
      </c>
      <c r="Y1208" s="52">
        <v>147734</v>
      </c>
      <c r="Z1208" s="50" t="s">
        <v>266</v>
      </c>
      <c r="AA1208" s="52">
        <v>1</v>
      </c>
      <c r="AB1208" s="52">
        <v>0</v>
      </c>
      <c r="AC1208" s="51">
        <v>44154</v>
      </c>
      <c r="AD1208" s="51">
        <v>44169</v>
      </c>
      <c r="AE1208" s="50" t="s">
        <v>670</v>
      </c>
    </row>
    <row r="1209" spans="1:31" ht="17.25" customHeight="1">
      <c r="A1209" s="57" t="str">
        <f t="shared" si="37"/>
        <v>IRRF FORNECEDOR - PESSOA JURÍDICA</v>
      </c>
      <c r="B1209" s="69" t="str">
        <f>VLOOKUP(A1209,'De Para'!$C$3:$D$195,2,0)</f>
        <v>IMPOSTOS</v>
      </c>
      <c r="C1209" s="83">
        <f t="shared" si="38"/>
        <v>11</v>
      </c>
      <c r="D1209" s="50" t="s">
        <v>258</v>
      </c>
      <c r="E1209" s="50" t="s">
        <v>410</v>
      </c>
      <c r="F1209" s="51">
        <v>44154</v>
      </c>
      <c r="G1209" s="50" t="s">
        <v>278</v>
      </c>
      <c r="H1209" s="52">
        <v>100</v>
      </c>
      <c r="I1209" s="50" t="s">
        <v>675</v>
      </c>
      <c r="J1209" s="50" t="s">
        <v>409</v>
      </c>
      <c r="K1209" s="50" t="s">
        <v>410</v>
      </c>
      <c r="L1209" s="50" t="s">
        <v>455</v>
      </c>
      <c r="M1209" s="52">
        <v>175947</v>
      </c>
      <c r="N1209" s="50" t="s">
        <v>456</v>
      </c>
      <c r="O1209" s="50" t="s">
        <v>59</v>
      </c>
      <c r="P1209" s="55">
        <v>-26412</v>
      </c>
      <c r="Q1209" s="52">
        <v>11</v>
      </c>
      <c r="R1209" s="50" t="s">
        <v>2244</v>
      </c>
      <c r="S1209" s="52">
        <v>2020</v>
      </c>
      <c r="T1209" s="50" t="s">
        <v>2245</v>
      </c>
      <c r="U1209" s="50" t="s">
        <v>263</v>
      </c>
      <c r="V1209" s="50" t="s">
        <v>337</v>
      </c>
      <c r="W1209" s="50" t="s">
        <v>457</v>
      </c>
      <c r="X1209" s="52">
        <v>1</v>
      </c>
      <c r="Y1209" s="52">
        <v>147735</v>
      </c>
      <c r="Z1209" s="50" t="s">
        <v>266</v>
      </c>
      <c r="AA1209" s="52">
        <v>1</v>
      </c>
      <c r="AB1209" s="52">
        <v>0</v>
      </c>
      <c r="AC1209" s="51">
        <v>44154</v>
      </c>
      <c r="AD1209" s="51">
        <v>44169</v>
      </c>
      <c r="AE1209" s="50" t="s">
        <v>670</v>
      </c>
    </row>
    <row r="1210" spans="1:31" ht="17.25" customHeight="1">
      <c r="A1210" s="57" t="str">
        <f t="shared" si="37"/>
        <v>INSS</v>
      </c>
      <c r="B1210" s="69" t="str">
        <f>VLOOKUP(A1210,'De Para'!$C$3:$D$195,2,0)</f>
        <v>FOLHA E ENCARGOS</v>
      </c>
      <c r="C1210" s="83">
        <f t="shared" si="38"/>
        <v>11</v>
      </c>
      <c r="D1210" s="50" t="s">
        <v>258</v>
      </c>
      <c r="E1210" s="50" t="s">
        <v>410</v>
      </c>
      <c r="F1210" s="51">
        <v>44154</v>
      </c>
      <c r="G1210" s="50" t="s">
        <v>278</v>
      </c>
      <c r="H1210" s="52">
        <v>100</v>
      </c>
      <c r="I1210" s="50" t="s">
        <v>675</v>
      </c>
      <c r="J1210" s="50" t="s">
        <v>409</v>
      </c>
      <c r="K1210" s="50" t="s">
        <v>410</v>
      </c>
      <c r="L1210" s="50" t="s">
        <v>345</v>
      </c>
      <c r="M1210" s="52">
        <v>175948</v>
      </c>
      <c r="N1210" s="50" t="s">
        <v>346</v>
      </c>
      <c r="O1210" s="50" t="s">
        <v>347</v>
      </c>
      <c r="P1210" s="55">
        <v>-66475.649999999994</v>
      </c>
      <c r="Q1210" s="52">
        <v>11</v>
      </c>
      <c r="R1210" s="50" t="s">
        <v>2246</v>
      </c>
      <c r="S1210" s="52">
        <v>2020</v>
      </c>
      <c r="T1210" s="50" t="s">
        <v>2247</v>
      </c>
      <c r="U1210" s="50" t="s">
        <v>263</v>
      </c>
      <c r="V1210" s="50" t="s">
        <v>282</v>
      </c>
      <c r="W1210" s="50" t="s">
        <v>348</v>
      </c>
      <c r="X1210" s="52">
        <v>1</v>
      </c>
      <c r="Y1210" s="52">
        <v>145977</v>
      </c>
      <c r="Z1210" s="50" t="s">
        <v>266</v>
      </c>
      <c r="AA1210" s="52">
        <v>1</v>
      </c>
      <c r="AB1210" s="52">
        <v>0</v>
      </c>
      <c r="AC1210" s="51">
        <v>44154</v>
      </c>
      <c r="AD1210" s="51">
        <v>44169</v>
      </c>
      <c r="AE1210" s="50" t="s">
        <v>670</v>
      </c>
    </row>
    <row r="1211" spans="1:31" ht="17.25" customHeight="1">
      <c r="A1211" s="57" t="str">
        <f t="shared" si="37"/>
        <v>PCC</v>
      </c>
      <c r="B1211" s="69" t="str">
        <f>VLOOKUP(A1211,'De Para'!$C$3:$D$195,2,0)</f>
        <v>IMPOSTOS</v>
      </c>
      <c r="C1211" s="83">
        <f t="shared" si="38"/>
        <v>11</v>
      </c>
      <c r="D1211" s="50" t="s">
        <v>258</v>
      </c>
      <c r="E1211" s="50" t="s">
        <v>410</v>
      </c>
      <c r="F1211" s="51">
        <v>44154</v>
      </c>
      <c r="G1211" s="50" t="s">
        <v>278</v>
      </c>
      <c r="H1211" s="52">
        <v>100</v>
      </c>
      <c r="I1211" s="50" t="s">
        <v>675</v>
      </c>
      <c r="J1211" s="50" t="s">
        <v>409</v>
      </c>
      <c r="K1211" s="50" t="s">
        <v>410</v>
      </c>
      <c r="L1211" s="50" t="s">
        <v>335</v>
      </c>
      <c r="M1211" s="52">
        <v>175949</v>
      </c>
      <c r="N1211" s="50" t="s">
        <v>336</v>
      </c>
      <c r="O1211" s="50" t="s">
        <v>59</v>
      </c>
      <c r="P1211" s="55">
        <v>-240373.57</v>
      </c>
      <c r="Q1211" s="52">
        <v>11</v>
      </c>
      <c r="R1211" s="50" t="s">
        <v>2248</v>
      </c>
      <c r="S1211" s="52">
        <v>2020</v>
      </c>
      <c r="T1211" s="50" t="s">
        <v>2249</v>
      </c>
      <c r="U1211" s="50" t="s">
        <v>263</v>
      </c>
      <c r="V1211" s="50" t="s">
        <v>337</v>
      </c>
      <c r="W1211" s="50" t="s">
        <v>338</v>
      </c>
      <c r="X1211" s="52">
        <v>1</v>
      </c>
      <c r="Y1211" s="52">
        <v>147823</v>
      </c>
      <c r="Z1211" s="50" t="s">
        <v>266</v>
      </c>
      <c r="AA1211" s="52">
        <v>1</v>
      </c>
      <c r="AB1211" s="52">
        <v>0</v>
      </c>
      <c r="AC1211" s="51">
        <v>44154</v>
      </c>
      <c r="AD1211" s="51">
        <v>44169</v>
      </c>
      <c r="AE1211" s="50" t="s">
        <v>670</v>
      </c>
    </row>
    <row r="1212" spans="1:31" ht="17.25" customHeight="1">
      <c r="A1212" s="57" t="str">
        <f t="shared" si="37"/>
        <v>INSS FORNECEDOR</v>
      </c>
      <c r="B1212" s="69" t="str">
        <f>VLOOKUP(A1212,'De Para'!$C$3:$D$195,2,0)</f>
        <v>IMPOSTOS</v>
      </c>
      <c r="C1212" s="83">
        <f t="shared" si="38"/>
        <v>11</v>
      </c>
      <c r="D1212" s="50" t="s">
        <v>258</v>
      </c>
      <c r="E1212" s="50" t="s">
        <v>410</v>
      </c>
      <c r="F1212" s="51">
        <v>44154</v>
      </c>
      <c r="G1212" s="50" t="s">
        <v>278</v>
      </c>
      <c r="H1212" s="52">
        <v>100</v>
      </c>
      <c r="I1212" s="50" t="s">
        <v>675</v>
      </c>
      <c r="J1212" s="50" t="s">
        <v>409</v>
      </c>
      <c r="K1212" s="50" t="s">
        <v>410</v>
      </c>
      <c r="L1212" s="50" t="s">
        <v>403</v>
      </c>
      <c r="M1212" s="52">
        <v>175950</v>
      </c>
      <c r="N1212" s="50" t="s">
        <v>404</v>
      </c>
      <c r="O1212" s="50" t="s">
        <v>59</v>
      </c>
      <c r="P1212" s="55">
        <v>-19321.61</v>
      </c>
      <c r="Q1212" s="52">
        <v>11</v>
      </c>
      <c r="R1212" s="50" t="s">
        <v>2250</v>
      </c>
      <c r="S1212" s="52">
        <v>2020</v>
      </c>
      <c r="T1212" s="50" t="s">
        <v>2251</v>
      </c>
      <c r="U1212" s="50" t="s">
        <v>263</v>
      </c>
      <c r="V1212" s="50" t="s">
        <v>337</v>
      </c>
      <c r="W1212" s="50" t="s">
        <v>405</v>
      </c>
      <c r="X1212" s="52">
        <v>1</v>
      </c>
      <c r="Y1212" s="52">
        <v>148699</v>
      </c>
      <c r="Z1212" s="50" t="s">
        <v>266</v>
      </c>
      <c r="AA1212" s="52">
        <v>1</v>
      </c>
      <c r="AB1212" s="52">
        <v>0</v>
      </c>
      <c r="AC1212" s="51">
        <v>44154</v>
      </c>
      <c r="AD1212" s="51">
        <v>44169</v>
      </c>
      <c r="AE1212" s="50" t="s">
        <v>670</v>
      </c>
    </row>
    <row r="1213" spans="1:31" ht="17.25" customHeight="1">
      <c r="A1213" s="57" t="str">
        <f t="shared" si="37"/>
        <v>INSS FORNECEDOR</v>
      </c>
      <c r="B1213" s="69" t="str">
        <f>VLOOKUP(A1213,'De Para'!$C$3:$D$195,2,0)</f>
        <v>IMPOSTOS</v>
      </c>
      <c r="C1213" s="83">
        <f t="shared" si="38"/>
        <v>11</v>
      </c>
      <c r="D1213" s="50" t="s">
        <v>258</v>
      </c>
      <c r="E1213" s="50" t="s">
        <v>410</v>
      </c>
      <c r="F1213" s="51">
        <v>44154</v>
      </c>
      <c r="G1213" s="50" t="s">
        <v>278</v>
      </c>
      <c r="H1213" s="52">
        <v>100</v>
      </c>
      <c r="I1213" s="50" t="s">
        <v>675</v>
      </c>
      <c r="J1213" s="50" t="s">
        <v>409</v>
      </c>
      <c r="K1213" s="50" t="s">
        <v>410</v>
      </c>
      <c r="L1213" s="50" t="s">
        <v>403</v>
      </c>
      <c r="M1213" s="52">
        <v>175951</v>
      </c>
      <c r="N1213" s="50" t="s">
        <v>404</v>
      </c>
      <c r="O1213" s="50" t="s">
        <v>59</v>
      </c>
      <c r="P1213" s="55">
        <v>-154253.04999999999</v>
      </c>
      <c r="Q1213" s="52">
        <v>11</v>
      </c>
      <c r="R1213" s="50" t="s">
        <v>2252</v>
      </c>
      <c r="S1213" s="52">
        <v>2020</v>
      </c>
      <c r="T1213" s="50" t="s">
        <v>2253</v>
      </c>
      <c r="U1213" s="50" t="s">
        <v>263</v>
      </c>
      <c r="V1213" s="50" t="s">
        <v>337</v>
      </c>
      <c r="W1213" s="50" t="s">
        <v>405</v>
      </c>
      <c r="X1213" s="52">
        <v>1</v>
      </c>
      <c r="Y1213" s="52">
        <v>148702</v>
      </c>
      <c r="Z1213" s="50" t="s">
        <v>266</v>
      </c>
      <c r="AA1213" s="52">
        <v>1</v>
      </c>
      <c r="AB1213" s="52">
        <v>0</v>
      </c>
      <c r="AC1213" s="51">
        <v>44154</v>
      </c>
      <c r="AD1213" s="51">
        <v>44169</v>
      </c>
      <c r="AE1213" s="50" t="s">
        <v>670</v>
      </c>
    </row>
    <row r="1214" spans="1:31" ht="17.25" customHeight="1">
      <c r="A1214" s="57" t="str">
        <f t="shared" si="37"/>
        <v>INSS FORNECEDOR</v>
      </c>
      <c r="B1214" s="69" t="str">
        <f>VLOOKUP(A1214,'De Para'!$C$3:$D$195,2,0)</f>
        <v>IMPOSTOS</v>
      </c>
      <c r="C1214" s="83">
        <f t="shared" si="38"/>
        <v>11</v>
      </c>
      <c r="D1214" s="50" t="s">
        <v>258</v>
      </c>
      <c r="E1214" s="50" t="s">
        <v>410</v>
      </c>
      <c r="F1214" s="51">
        <v>44154</v>
      </c>
      <c r="G1214" s="50" t="s">
        <v>278</v>
      </c>
      <c r="H1214" s="52">
        <v>100</v>
      </c>
      <c r="I1214" s="50" t="s">
        <v>675</v>
      </c>
      <c r="J1214" s="50" t="s">
        <v>409</v>
      </c>
      <c r="K1214" s="50" t="s">
        <v>410</v>
      </c>
      <c r="L1214" s="50" t="s">
        <v>403</v>
      </c>
      <c r="M1214" s="52">
        <v>175952</v>
      </c>
      <c r="N1214" s="50" t="s">
        <v>404</v>
      </c>
      <c r="O1214" s="50" t="s">
        <v>59</v>
      </c>
      <c r="P1214" s="55">
        <v>-3300</v>
      </c>
      <c r="Q1214" s="52">
        <v>11</v>
      </c>
      <c r="R1214" s="50" t="s">
        <v>2254</v>
      </c>
      <c r="S1214" s="52">
        <v>2020</v>
      </c>
      <c r="T1214" s="50" t="s">
        <v>2255</v>
      </c>
      <c r="U1214" s="50" t="s">
        <v>263</v>
      </c>
      <c r="V1214" s="50" t="s">
        <v>337</v>
      </c>
      <c r="W1214" s="50" t="s">
        <v>405</v>
      </c>
      <c r="X1214" s="52">
        <v>1</v>
      </c>
      <c r="Y1214" s="52">
        <v>148703</v>
      </c>
      <c r="Z1214" s="50" t="s">
        <v>266</v>
      </c>
      <c r="AA1214" s="52">
        <v>1</v>
      </c>
      <c r="AB1214" s="52">
        <v>0</v>
      </c>
      <c r="AC1214" s="51">
        <v>44154</v>
      </c>
      <c r="AD1214" s="51">
        <v>44169</v>
      </c>
      <c r="AE1214" s="50" t="s">
        <v>670</v>
      </c>
    </row>
    <row r="1215" spans="1:31" ht="17.25" customHeight="1">
      <c r="A1215" s="57" t="str">
        <f t="shared" si="37"/>
        <v>INSS FORNECEDOR</v>
      </c>
      <c r="B1215" s="69" t="str">
        <f>VLOOKUP(A1215,'De Para'!$C$3:$D$195,2,0)</f>
        <v>IMPOSTOS</v>
      </c>
      <c r="C1215" s="83">
        <f t="shared" si="38"/>
        <v>11</v>
      </c>
      <c r="D1215" s="50" t="s">
        <v>258</v>
      </c>
      <c r="E1215" s="50" t="s">
        <v>410</v>
      </c>
      <c r="F1215" s="51">
        <v>44154</v>
      </c>
      <c r="G1215" s="50" t="s">
        <v>278</v>
      </c>
      <c r="H1215" s="52">
        <v>100</v>
      </c>
      <c r="I1215" s="50" t="s">
        <v>675</v>
      </c>
      <c r="J1215" s="50" t="s">
        <v>409</v>
      </c>
      <c r="K1215" s="50" t="s">
        <v>410</v>
      </c>
      <c r="L1215" s="50" t="s">
        <v>403</v>
      </c>
      <c r="M1215" s="52">
        <v>175953</v>
      </c>
      <c r="N1215" s="50" t="s">
        <v>404</v>
      </c>
      <c r="O1215" s="50" t="s">
        <v>59</v>
      </c>
      <c r="P1215" s="55">
        <v>-2013.2</v>
      </c>
      <c r="Q1215" s="52">
        <v>11</v>
      </c>
      <c r="R1215" s="50" t="s">
        <v>2256</v>
      </c>
      <c r="S1215" s="52">
        <v>2020</v>
      </c>
      <c r="T1215" s="50" t="s">
        <v>2257</v>
      </c>
      <c r="U1215" s="50" t="s">
        <v>263</v>
      </c>
      <c r="V1215" s="50" t="s">
        <v>337</v>
      </c>
      <c r="W1215" s="50" t="s">
        <v>405</v>
      </c>
      <c r="X1215" s="52">
        <v>1</v>
      </c>
      <c r="Y1215" s="52">
        <v>148704</v>
      </c>
      <c r="Z1215" s="50" t="s">
        <v>266</v>
      </c>
      <c r="AA1215" s="52">
        <v>1</v>
      </c>
      <c r="AB1215" s="52">
        <v>0</v>
      </c>
      <c r="AC1215" s="51">
        <v>44154</v>
      </c>
      <c r="AD1215" s="51">
        <v>44169</v>
      </c>
      <c r="AE1215" s="50" t="s">
        <v>670</v>
      </c>
    </row>
    <row r="1216" spans="1:31" ht="17.25" customHeight="1">
      <c r="A1216" s="57" t="str">
        <f t="shared" si="37"/>
        <v>INSS FORNECEDOR</v>
      </c>
      <c r="B1216" s="69" t="str">
        <f>VLOOKUP(A1216,'De Para'!$C$3:$D$195,2,0)</f>
        <v>IMPOSTOS</v>
      </c>
      <c r="C1216" s="83">
        <f t="shared" si="38"/>
        <v>11</v>
      </c>
      <c r="D1216" s="50" t="s">
        <v>258</v>
      </c>
      <c r="E1216" s="50" t="s">
        <v>410</v>
      </c>
      <c r="F1216" s="51">
        <v>44154</v>
      </c>
      <c r="G1216" s="50" t="s">
        <v>278</v>
      </c>
      <c r="H1216" s="52">
        <v>100</v>
      </c>
      <c r="I1216" s="50" t="s">
        <v>675</v>
      </c>
      <c r="J1216" s="50" t="s">
        <v>409</v>
      </c>
      <c r="K1216" s="50" t="s">
        <v>410</v>
      </c>
      <c r="L1216" s="50" t="s">
        <v>403</v>
      </c>
      <c r="M1216" s="52">
        <v>175954</v>
      </c>
      <c r="N1216" s="50" t="s">
        <v>404</v>
      </c>
      <c r="O1216" s="50" t="s">
        <v>59</v>
      </c>
      <c r="P1216" s="55">
        <v>-17161.64</v>
      </c>
      <c r="Q1216" s="52">
        <v>11</v>
      </c>
      <c r="R1216" s="50" t="s">
        <v>2258</v>
      </c>
      <c r="S1216" s="52">
        <v>2020</v>
      </c>
      <c r="T1216" s="50" t="s">
        <v>2259</v>
      </c>
      <c r="U1216" s="50" t="s">
        <v>263</v>
      </c>
      <c r="V1216" s="50" t="s">
        <v>337</v>
      </c>
      <c r="W1216" s="50" t="s">
        <v>405</v>
      </c>
      <c r="X1216" s="52">
        <v>1</v>
      </c>
      <c r="Y1216" s="52">
        <v>148707</v>
      </c>
      <c r="Z1216" s="50" t="s">
        <v>266</v>
      </c>
      <c r="AA1216" s="52">
        <v>1</v>
      </c>
      <c r="AB1216" s="52">
        <v>0</v>
      </c>
      <c r="AC1216" s="51">
        <v>44154</v>
      </c>
      <c r="AD1216" s="51">
        <v>44169</v>
      </c>
      <c r="AE1216" s="50" t="s">
        <v>670</v>
      </c>
    </row>
    <row r="1217" spans="1:31" ht="17.25" customHeight="1">
      <c r="A1217" s="57" t="str">
        <f t="shared" si="37"/>
        <v>INSS FORNECEDOR</v>
      </c>
      <c r="B1217" s="69" t="str">
        <f>VLOOKUP(A1217,'De Para'!$C$3:$D$195,2,0)</f>
        <v>IMPOSTOS</v>
      </c>
      <c r="C1217" s="83">
        <f t="shared" si="38"/>
        <v>11</v>
      </c>
      <c r="D1217" s="50" t="s">
        <v>258</v>
      </c>
      <c r="E1217" s="50" t="s">
        <v>410</v>
      </c>
      <c r="F1217" s="51">
        <v>44154</v>
      </c>
      <c r="G1217" s="50" t="s">
        <v>278</v>
      </c>
      <c r="H1217" s="52">
        <v>100</v>
      </c>
      <c r="I1217" s="50" t="s">
        <v>675</v>
      </c>
      <c r="J1217" s="50" t="s">
        <v>409</v>
      </c>
      <c r="K1217" s="50" t="s">
        <v>410</v>
      </c>
      <c r="L1217" s="50" t="s">
        <v>403</v>
      </c>
      <c r="M1217" s="52">
        <v>175955</v>
      </c>
      <c r="N1217" s="50" t="s">
        <v>404</v>
      </c>
      <c r="O1217" s="50" t="s">
        <v>59</v>
      </c>
      <c r="P1217" s="55">
        <v>-8289.73</v>
      </c>
      <c r="Q1217" s="52">
        <v>11</v>
      </c>
      <c r="R1217" s="50" t="s">
        <v>2260</v>
      </c>
      <c r="S1217" s="52">
        <v>2020</v>
      </c>
      <c r="T1217" s="50" t="s">
        <v>2261</v>
      </c>
      <c r="U1217" s="50" t="s">
        <v>263</v>
      </c>
      <c r="V1217" s="50" t="s">
        <v>337</v>
      </c>
      <c r="W1217" s="50" t="s">
        <v>405</v>
      </c>
      <c r="X1217" s="52">
        <v>1</v>
      </c>
      <c r="Y1217" s="52">
        <v>148709</v>
      </c>
      <c r="Z1217" s="50" t="s">
        <v>266</v>
      </c>
      <c r="AA1217" s="52">
        <v>1</v>
      </c>
      <c r="AB1217" s="52">
        <v>0</v>
      </c>
      <c r="AC1217" s="51">
        <v>44154</v>
      </c>
      <c r="AD1217" s="51">
        <v>44169</v>
      </c>
      <c r="AE1217" s="50" t="s">
        <v>670</v>
      </c>
    </row>
    <row r="1218" spans="1:31" ht="17.25" customHeight="1">
      <c r="A1218" s="57" t="str">
        <f t="shared" si="37"/>
        <v>IRRF S/ FOLHA</v>
      </c>
      <c r="B1218" s="69" t="str">
        <f>VLOOKUP(A1218,'De Para'!$C$3:$D$195,2,0)</f>
        <v>FOLHA E ENCARGOS</v>
      </c>
      <c r="C1218" s="83">
        <f t="shared" si="38"/>
        <v>11</v>
      </c>
      <c r="D1218" s="50" t="s">
        <v>258</v>
      </c>
      <c r="E1218" s="50" t="s">
        <v>410</v>
      </c>
      <c r="F1218" s="51">
        <v>44154</v>
      </c>
      <c r="G1218" s="50" t="s">
        <v>278</v>
      </c>
      <c r="H1218" s="52">
        <v>99.84</v>
      </c>
      <c r="I1218" s="50" t="s">
        <v>675</v>
      </c>
      <c r="J1218" s="50" t="s">
        <v>409</v>
      </c>
      <c r="K1218" s="50" t="s">
        <v>410</v>
      </c>
      <c r="L1218" s="50" t="s">
        <v>389</v>
      </c>
      <c r="M1218" s="52">
        <v>175956</v>
      </c>
      <c r="N1218" s="50" t="s">
        <v>390</v>
      </c>
      <c r="O1218" s="50" t="s">
        <v>347</v>
      </c>
      <c r="P1218" s="55">
        <v>-34161.39</v>
      </c>
      <c r="Q1218" s="52">
        <v>11</v>
      </c>
      <c r="R1218" s="50" t="s">
        <v>2262</v>
      </c>
      <c r="S1218" s="52">
        <v>2020</v>
      </c>
      <c r="T1218" s="50" t="s">
        <v>2263</v>
      </c>
      <c r="U1218" s="50" t="s">
        <v>263</v>
      </c>
      <c r="V1218" s="50" t="s">
        <v>282</v>
      </c>
      <c r="W1218" s="50" t="s">
        <v>348</v>
      </c>
      <c r="X1218" s="52">
        <v>1</v>
      </c>
      <c r="Y1218" s="52">
        <v>147718</v>
      </c>
      <c r="Z1218" s="50" t="s">
        <v>266</v>
      </c>
      <c r="AA1218" s="52">
        <v>1</v>
      </c>
      <c r="AB1218" s="52">
        <v>0</v>
      </c>
      <c r="AC1218" s="51">
        <v>44154</v>
      </c>
      <c r="AD1218" s="51">
        <v>44169</v>
      </c>
      <c r="AE1218" s="50" t="s">
        <v>670</v>
      </c>
    </row>
    <row r="1219" spans="1:31" ht="17.25" customHeight="1">
      <c r="A1219" s="57" t="str">
        <f t="shared" ref="A1219:A1282" si="39">N1219</f>
        <v>IRRF S/ EVENTUAIS</v>
      </c>
      <c r="B1219" s="69" t="str">
        <f>VLOOKUP(A1219,'De Para'!$C$3:$D$195,2,0)</f>
        <v>FOLHA E ENCARGOS</v>
      </c>
      <c r="C1219" s="83">
        <f t="shared" si="38"/>
        <v>11</v>
      </c>
      <c r="D1219" s="50" t="s">
        <v>258</v>
      </c>
      <c r="E1219" s="50" t="s">
        <v>410</v>
      </c>
      <c r="F1219" s="51">
        <v>44154</v>
      </c>
      <c r="G1219" s="50" t="s">
        <v>278</v>
      </c>
      <c r="H1219" s="52">
        <v>0.16</v>
      </c>
      <c r="I1219" s="50" t="s">
        <v>675</v>
      </c>
      <c r="J1219" s="50" t="s">
        <v>409</v>
      </c>
      <c r="K1219" s="50" t="s">
        <v>410</v>
      </c>
      <c r="L1219" s="50" t="s">
        <v>397</v>
      </c>
      <c r="M1219" s="52">
        <v>175956</v>
      </c>
      <c r="N1219" s="50" t="s">
        <v>398</v>
      </c>
      <c r="O1219" s="50" t="s">
        <v>347</v>
      </c>
      <c r="P1219" s="55">
        <v>-53.16</v>
      </c>
      <c r="Q1219" s="52">
        <v>11</v>
      </c>
      <c r="R1219" s="50" t="s">
        <v>2262</v>
      </c>
      <c r="S1219" s="52">
        <v>2020</v>
      </c>
      <c r="T1219" s="50" t="s">
        <v>2263</v>
      </c>
      <c r="U1219" s="50" t="s">
        <v>263</v>
      </c>
      <c r="V1219" s="50" t="s">
        <v>282</v>
      </c>
      <c r="W1219" s="50" t="s">
        <v>292</v>
      </c>
      <c r="X1219" s="52">
        <v>1</v>
      </c>
      <c r="Y1219" s="52">
        <v>147718</v>
      </c>
      <c r="Z1219" s="50" t="s">
        <v>266</v>
      </c>
      <c r="AA1219" s="52">
        <v>1</v>
      </c>
      <c r="AB1219" s="52">
        <v>0</v>
      </c>
      <c r="AC1219" s="51">
        <v>44154</v>
      </c>
      <c r="AD1219" s="51">
        <v>44169</v>
      </c>
      <c r="AE1219" s="50" t="s">
        <v>670</v>
      </c>
    </row>
    <row r="1220" spans="1:31" ht="17.25" customHeight="1">
      <c r="A1220" s="57" t="str">
        <f t="shared" si="39"/>
        <v>MATERIAIS HOSPITALARES C/ RESTRICAO</v>
      </c>
      <c r="B1220" s="69" t="str">
        <f>VLOOKUP(A1220,'De Para'!$C$3:$D$195,2,0)</f>
        <v>FORNECEDORES</v>
      </c>
      <c r="C1220" s="83">
        <f t="shared" si="38"/>
        <v>11</v>
      </c>
      <c r="D1220" s="50" t="s">
        <v>258</v>
      </c>
      <c r="E1220" s="50" t="s">
        <v>410</v>
      </c>
      <c r="F1220" s="51">
        <v>44154</v>
      </c>
      <c r="G1220" s="50" t="s">
        <v>278</v>
      </c>
      <c r="H1220" s="52">
        <v>100</v>
      </c>
      <c r="I1220" s="50" t="s">
        <v>675</v>
      </c>
      <c r="J1220" s="50" t="s">
        <v>409</v>
      </c>
      <c r="K1220" s="50" t="s">
        <v>410</v>
      </c>
      <c r="L1220" s="50" t="s">
        <v>359</v>
      </c>
      <c r="M1220" s="52">
        <v>175957</v>
      </c>
      <c r="N1220" s="50" t="s">
        <v>360</v>
      </c>
      <c r="O1220" s="50" t="s">
        <v>452</v>
      </c>
      <c r="P1220" s="55">
        <v>-5335.26</v>
      </c>
      <c r="Q1220" s="52">
        <v>11</v>
      </c>
      <c r="R1220" s="50" t="s">
        <v>2264</v>
      </c>
      <c r="S1220" s="52">
        <v>2020</v>
      </c>
      <c r="T1220" s="50" t="s">
        <v>2265</v>
      </c>
      <c r="U1220" s="50" t="s">
        <v>263</v>
      </c>
      <c r="V1220" s="50" t="s">
        <v>303</v>
      </c>
      <c r="W1220" s="50" t="s">
        <v>344</v>
      </c>
      <c r="X1220" s="52">
        <v>1</v>
      </c>
      <c r="Y1220" s="52">
        <v>144174</v>
      </c>
      <c r="Z1220" s="50" t="s">
        <v>266</v>
      </c>
      <c r="AA1220" s="52">
        <v>1</v>
      </c>
      <c r="AB1220" s="52">
        <v>0</v>
      </c>
      <c r="AC1220" s="51">
        <v>44154</v>
      </c>
      <c r="AD1220" s="51">
        <v>44169</v>
      </c>
      <c r="AE1220" s="50" t="s">
        <v>670</v>
      </c>
    </row>
    <row r="1221" spans="1:31" ht="17.25" customHeight="1">
      <c r="A1221" s="57" t="str">
        <f t="shared" si="39"/>
        <v>EST. MATERIAIS DE EXPEDIENTE C/ RESTRICAO</v>
      </c>
      <c r="B1221" s="69" t="str">
        <f>VLOOKUP(A1221,'De Para'!$C$3:$D$195,2,0)</f>
        <v>FORNECEDORES</v>
      </c>
      <c r="C1221" s="83">
        <f t="shared" si="38"/>
        <v>11</v>
      </c>
      <c r="D1221" s="50" t="s">
        <v>258</v>
      </c>
      <c r="E1221" s="50" t="s">
        <v>410</v>
      </c>
      <c r="F1221" s="51">
        <v>44154</v>
      </c>
      <c r="G1221" s="50" t="s">
        <v>278</v>
      </c>
      <c r="H1221" s="52">
        <v>100</v>
      </c>
      <c r="I1221" s="50" t="s">
        <v>675</v>
      </c>
      <c r="J1221" s="50" t="s">
        <v>409</v>
      </c>
      <c r="K1221" s="50" t="s">
        <v>410</v>
      </c>
      <c r="L1221" s="50" t="s">
        <v>470</v>
      </c>
      <c r="M1221" s="52">
        <v>175958</v>
      </c>
      <c r="N1221" s="50" t="s">
        <v>471</v>
      </c>
      <c r="O1221" s="50" t="s">
        <v>512</v>
      </c>
      <c r="P1221" s="55">
        <v>-680</v>
      </c>
      <c r="Q1221" s="52">
        <v>11</v>
      </c>
      <c r="R1221" s="50" t="s">
        <v>2266</v>
      </c>
      <c r="S1221" s="52">
        <v>2020</v>
      </c>
      <c r="T1221" s="50" t="s">
        <v>2267</v>
      </c>
      <c r="U1221" s="50" t="s">
        <v>263</v>
      </c>
      <c r="V1221" s="50" t="s">
        <v>303</v>
      </c>
      <c r="W1221" s="50" t="s">
        <v>351</v>
      </c>
      <c r="X1221" s="52">
        <v>1</v>
      </c>
      <c r="Y1221" s="52">
        <v>145597</v>
      </c>
      <c r="Z1221" s="50" t="s">
        <v>266</v>
      </c>
      <c r="AA1221" s="52">
        <v>1</v>
      </c>
      <c r="AB1221" s="52">
        <v>0</v>
      </c>
      <c r="AC1221" s="51">
        <v>44154</v>
      </c>
      <c r="AD1221" s="51">
        <v>44169</v>
      </c>
      <c r="AE1221" s="50" t="s">
        <v>670</v>
      </c>
    </row>
    <row r="1222" spans="1:31" ht="17.25" customHeight="1">
      <c r="A1222" s="57" t="str">
        <f t="shared" si="39"/>
        <v>EST. MATERIAIS DE EXPEDIENTE C/ RESTRICAO</v>
      </c>
      <c r="B1222" s="69" t="str">
        <f>VLOOKUP(A1222,'De Para'!$C$3:$D$195,2,0)</f>
        <v>FORNECEDORES</v>
      </c>
      <c r="C1222" s="83">
        <f t="shared" si="38"/>
        <v>11</v>
      </c>
      <c r="D1222" s="50" t="s">
        <v>258</v>
      </c>
      <c r="E1222" s="50" t="s">
        <v>410</v>
      </c>
      <c r="F1222" s="51">
        <v>44154</v>
      </c>
      <c r="G1222" s="50" t="s">
        <v>278</v>
      </c>
      <c r="H1222" s="52">
        <v>100</v>
      </c>
      <c r="I1222" s="50" t="s">
        <v>675</v>
      </c>
      <c r="J1222" s="50" t="s">
        <v>409</v>
      </c>
      <c r="K1222" s="50" t="s">
        <v>410</v>
      </c>
      <c r="L1222" s="50" t="s">
        <v>470</v>
      </c>
      <c r="M1222" s="52">
        <v>175959</v>
      </c>
      <c r="N1222" s="50" t="s">
        <v>471</v>
      </c>
      <c r="O1222" s="50" t="s">
        <v>385</v>
      </c>
      <c r="P1222" s="55">
        <v>-1500</v>
      </c>
      <c r="Q1222" s="52">
        <v>11</v>
      </c>
      <c r="R1222" s="50" t="s">
        <v>2268</v>
      </c>
      <c r="S1222" s="52">
        <v>2020</v>
      </c>
      <c r="T1222" s="50" t="s">
        <v>2269</v>
      </c>
      <c r="U1222" s="50" t="s">
        <v>263</v>
      </c>
      <c r="V1222" s="50" t="s">
        <v>303</v>
      </c>
      <c r="W1222" s="50" t="s">
        <v>351</v>
      </c>
      <c r="X1222" s="52">
        <v>1</v>
      </c>
      <c r="Y1222" s="52">
        <v>145599</v>
      </c>
      <c r="Z1222" s="50" t="s">
        <v>266</v>
      </c>
      <c r="AA1222" s="52">
        <v>1</v>
      </c>
      <c r="AB1222" s="52">
        <v>0</v>
      </c>
      <c r="AC1222" s="51">
        <v>44154</v>
      </c>
      <c r="AD1222" s="51">
        <v>44169</v>
      </c>
      <c r="AE1222" s="50" t="s">
        <v>670</v>
      </c>
    </row>
    <row r="1223" spans="1:31" ht="17.25" customHeight="1">
      <c r="A1223" s="57" t="str">
        <f t="shared" si="39"/>
        <v>EST. MATERIAIS DE EXPEDIENTE C/ RESTRICAO</v>
      </c>
      <c r="B1223" s="69" t="str">
        <f>VLOOKUP(A1223,'De Para'!$C$3:$D$195,2,0)</f>
        <v>FORNECEDORES</v>
      </c>
      <c r="C1223" s="83">
        <f t="shared" si="38"/>
        <v>11</v>
      </c>
      <c r="D1223" s="50" t="s">
        <v>258</v>
      </c>
      <c r="E1223" s="50" t="s">
        <v>410</v>
      </c>
      <c r="F1223" s="51">
        <v>44154</v>
      </c>
      <c r="G1223" s="50" t="s">
        <v>278</v>
      </c>
      <c r="H1223" s="52">
        <v>100</v>
      </c>
      <c r="I1223" s="50" t="s">
        <v>675</v>
      </c>
      <c r="J1223" s="50" t="s">
        <v>409</v>
      </c>
      <c r="K1223" s="50" t="s">
        <v>410</v>
      </c>
      <c r="L1223" s="50" t="s">
        <v>470</v>
      </c>
      <c r="M1223" s="52">
        <v>175960</v>
      </c>
      <c r="N1223" s="50" t="s">
        <v>471</v>
      </c>
      <c r="O1223" s="50" t="s">
        <v>454</v>
      </c>
      <c r="P1223" s="55">
        <v>-2430</v>
      </c>
      <c r="Q1223" s="52">
        <v>11</v>
      </c>
      <c r="R1223" s="50" t="s">
        <v>2270</v>
      </c>
      <c r="S1223" s="52">
        <v>2020</v>
      </c>
      <c r="T1223" s="50" t="s">
        <v>2271</v>
      </c>
      <c r="U1223" s="50" t="s">
        <v>263</v>
      </c>
      <c r="V1223" s="50" t="s">
        <v>303</v>
      </c>
      <c r="W1223" s="50" t="s">
        <v>351</v>
      </c>
      <c r="X1223" s="52">
        <v>1</v>
      </c>
      <c r="Y1223" s="52">
        <v>145601</v>
      </c>
      <c r="Z1223" s="50" t="s">
        <v>266</v>
      </c>
      <c r="AA1223" s="52">
        <v>1</v>
      </c>
      <c r="AB1223" s="52">
        <v>0</v>
      </c>
      <c r="AC1223" s="51">
        <v>44154</v>
      </c>
      <c r="AD1223" s="51">
        <v>44169</v>
      </c>
      <c r="AE1223" s="50" t="s">
        <v>670</v>
      </c>
    </row>
    <row r="1224" spans="1:31" ht="17.25" customHeight="1">
      <c r="A1224" s="57" t="str">
        <f t="shared" si="39"/>
        <v>MATERIAIS HOSPITALARES C/ RESTRICAO</v>
      </c>
      <c r="B1224" s="69" t="str">
        <f>VLOOKUP(A1224,'De Para'!$C$3:$D$195,2,0)</f>
        <v>FORNECEDORES</v>
      </c>
      <c r="C1224" s="83">
        <f t="shared" si="38"/>
        <v>11</v>
      </c>
      <c r="D1224" s="50" t="s">
        <v>258</v>
      </c>
      <c r="E1224" s="50" t="s">
        <v>410</v>
      </c>
      <c r="F1224" s="51">
        <v>44154</v>
      </c>
      <c r="G1224" s="50" t="s">
        <v>278</v>
      </c>
      <c r="H1224" s="52">
        <v>100</v>
      </c>
      <c r="I1224" s="50" t="s">
        <v>675</v>
      </c>
      <c r="J1224" s="50" t="s">
        <v>409</v>
      </c>
      <c r="K1224" s="50" t="s">
        <v>410</v>
      </c>
      <c r="L1224" s="50" t="s">
        <v>359</v>
      </c>
      <c r="M1224" s="52">
        <v>175961</v>
      </c>
      <c r="N1224" s="50" t="s">
        <v>360</v>
      </c>
      <c r="O1224" s="50" t="s">
        <v>386</v>
      </c>
      <c r="P1224" s="55">
        <v>-1229</v>
      </c>
      <c r="Q1224" s="52">
        <v>11</v>
      </c>
      <c r="R1224" s="50" t="s">
        <v>2272</v>
      </c>
      <c r="S1224" s="52">
        <v>2020</v>
      </c>
      <c r="T1224" s="50" t="s">
        <v>2273</v>
      </c>
      <c r="U1224" s="50" t="s">
        <v>263</v>
      </c>
      <c r="V1224" s="50" t="s">
        <v>303</v>
      </c>
      <c r="W1224" s="50" t="s">
        <v>344</v>
      </c>
      <c r="X1224" s="52">
        <v>1</v>
      </c>
      <c r="Y1224" s="52">
        <v>145612</v>
      </c>
      <c r="Z1224" s="50" t="s">
        <v>266</v>
      </c>
      <c r="AA1224" s="52">
        <v>1</v>
      </c>
      <c r="AB1224" s="52">
        <v>0</v>
      </c>
      <c r="AC1224" s="51">
        <v>44154</v>
      </c>
      <c r="AD1224" s="51">
        <v>44169</v>
      </c>
      <c r="AE1224" s="50" t="s">
        <v>670</v>
      </c>
    </row>
    <row r="1225" spans="1:31" ht="17.25" customHeight="1">
      <c r="A1225" s="57" t="str">
        <f t="shared" si="39"/>
        <v>SERVIÇO DE MANUTENÇÃO PATRIMONIAL</v>
      </c>
      <c r="B1225" s="69" t="str">
        <f>VLOOKUP(A1225,'De Para'!$C$3:$D$195,2,0)</f>
        <v>FORNECEDORES</v>
      </c>
      <c r="C1225" s="83">
        <f t="shared" si="38"/>
        <v>11</v>
      </c>
      <c r="D1225" s="50" t="s">
        <v>258</v>
      </c>
      <c r="E1225" s="50" t="s">
        <v>410</v>
      </c>
      <c r="F1225" s="51">
        <v>44154</v>
      </c>
      <c r="G1225" s="50" t="s">
        <v>278</v>
      </c>
      <c r="H1225" s="52">
        <v>100</v>
      </c>
      <c r="I1225" s="50" t="s">
        <v>675</v>
      </c>
      <c r="J1225" s="50" t="s">
        <v>409</v>
      </c>
      <c r="K1225" s="50" t="s">
        <v>410</v>
      </c>
      <c r="L1225" s="50" t="s">
        <v>333</v>
      </c>
      <c r="M1225" s="52">
        <v>175962</v>
      </c>
      <c r="N1225" s="50" t="s">
        <v>334</v>
      </c>
      <c r="O1225" s="50" t="s">
        <v>704</v>
      </c>
      <c r="P1225" s="55">
        <v>-5250</v>
      </c>
      <c r="Q1225" s="52">
        <v>11</v>
      </c>
      <c r="R1225" s="50" t="s">
        <v>2274</v>
      </c>
      <c r="S1225" s="52">
        <v>2020</v>
      </c>
      <c r="T1225" s="50" t="s">
        <v>2275</v>
      </c>
      <c r="U1225" s="50" t="s">
        <v>263</v>
      </c>
      <c r="V1225" s="50" t="s">
        <v>288</v>
      </c>
      <c r="W1225" s="50" t="s">
        <v>289</v>
      </c>
      <c r="X1225" s="52">
        <v>1</v>
      </c>
      <c r="Y1225" s="52">
        <v>147851</v>
      </c>
      <c r="Z1225" s="50" t="s">
        <v>266</v>
      </c>
      <c r="AA1225" s="52">
        <v>1</v>
      </c>
      <c r="AB1225" s="52">
        <v>0</v>
      </c>
      <c r="AC1225" s="51">
        <v>44154</v>
      </c>
      <c r="AD1225" s="51">
        <v>44169</v>
      </c>
      <c r="AE1225" s="50" t="s">
        <v>670</v>
      </c>
    </row>
    <row r="1226" spans="1:31" ht="17.25" customHeight="1">
      <c r="A1226" s="57" t="str">
        <f t="shared" si="39"/>
        <v xml:space="preserve">SERVIÇO DE COMUNICAÇÃO </v>
      </c>
      <c r="B1226" s="69" t="str">
        <f>VLOOKUP(A1226,'De Para'!$C$3:$D$195,2,0)</f>
        <v>FORNECEDORES</v>
      </c>
      <c r="C1226" s="83">
        <f t="shared" si="38"/>
        <v>11</v>
      </c>
      <c r="D1226" s="50" t="s">
        <v>258</v>
      </c>
      <c r="E1226" s="50" t="s">
        <v>410</v>
      </c>
      <c r="F1226" s="51">
        <v>44154</v>
      </c>
      <c r="G1226" s="50" t="s">
        <v>278</v>
      </c>
      <c r="H1226" s="52">
        <v>100</v>
      </c>
      <c r="I1226" s="50" t="s">
        <v>675</v>
      </c>
      <c r="J1226" s="50" t="s">
        <v>409</v>
      </c>
      <c r="K1226" s="50" t="s">
        <v>410</v>
      </c>
      <c r="L1226" s="50" t="s">
        <v>430</v>
      </c>
      <c r="M1226" s="52">
        <v>175963</v>
      </c>
      <c r="N1226" s="50" t="s">
        <v>431</v>
      </c>
      <c r="O1226" s="50" t="s">
        <v>432</v>
      </c>
      <c r="P1226" s="55">
        <v>-20000</v>
      </c>
      <c r="Q1226" s="52">
        <v>11</v>
      </c>
      <c r="R1226" s="50" t="s">
        <v>367</v>
      </c>
      <c r="S1226" s="52">
        <v>2020</v>
      </c>
      <c r="T1226" s="50" t="s">
        <v>2276</v>
      </c>
      <c r="U1226" s="50" t="s">
        <v>263</v>
      </c>
      <c r="V1226" s="50" t="s">
        <v>288</v>
      </c>
      <c r="W1226" s="50" t="s">
        <v>325</v>
      </c>
      <c r="X1226" s="52">
        <v>1</v>
      </c>
      <c r="Y1226" s="52">
        <v>148404</v>
      </c>
      <c r="Z1226" s="50" t="s">
        <v>266</v>
      </c>
      <c r="AA1226" s="52">
        <v>1</v>
      </c>
      <c r="AB1226" s="52">
        <v>0</v>
      </c>
      <c r="AC1226" s="51">
        <v>44154</v>
      </c>
      <c r="AD1226" s="51">
        <v>44169</v>
      </c>
      <c r="AE1226" s="50" t="s">
        <v>670</v>
      </c>
    </row>
    <row r="1227" spans="1:31" ht="17.25" customHeight="1">
      <c r="A1227" s="57" t="str">
        <f t="shared" si="39"/>
        <v>TELEFONE</v>
      </c>
      <c r="B1227" s="69" t="str">
        <f>VLOOKUP(A1227,'De Para'!$C$3:$D$195,2,0)</f>
        <v>FORNECEDORES</v>
      </c>
      <c r="C1227" s="83">
        <f t="shared" si="38"/>
        <v>11</v>
      </c>
      <c r="D1227" s="50" t="s">
        <v>258</v>
      </c>
      <c r="E1227" s="50" t="s">
        <v>410</v>
      </c>
      <c r="F1227" s="51">
        <v>44154</v>
      </c>
      <c r="G1227" s="50" t="s">
        <v>278</v>
      </c>
      <c r="H1227" s="52">
        <v>100</v>
      </c>
      <c r="I1227" s="50" t="s">
        <v>675</v>
      </c>
      <c r="J1227" s="50" t="s">
        <v>409</v>
      </c>
      <c r="K1227" s="50" t="s">
        <v>410</v>
      </c>
      <c r="L1227" s="50" t="s">
        <v>1098</v>
      </c>
      <c r="M1227" s="52">
        <v>175964</v>
      </c>
      <c r="N1227" s="50" t="s">
        <v>1099</v>
      </c>
      <c r="O1227" s="50" t="s">
        <v>589</v>
      </c>
      <c r="P1227" s="55">
        <v>-889</v>
      </c>
      <c r="Q1227" s="52">
        <v>11</v>
      </c>
      <c r="R1227" s="50" t="s">
        <v>2277</v>
      </c>
      <c r="S1227" s="52">
        <v>2020</v>
      </c>
      <c r="T1227" s="50" t="s">
        <v>2278</v>
      </c>
      <c r="U1227" s="50" t="s">
        <v>263</v>
      </c>
      <c r="V1227" s="50" t="s">
        <v>355</v>
      </c>
      <c r="W1227" s="50" t="s">
        <v>356</v>
      </c>
      <c r="X1227" s="52">
        <v>1</v>
      </c>
      <c r="Y1227" s="52">
        <v>148457</v>
      </c>
      <c r="Z1227" s="50" t="s">
        <v>266</v>
      </c>
      <c r="AA1227" s="52">
        <v>1</v>
      </c>
      <c r="AB1227" s="52">
        <v>0</v>
      </c>
      <c r="AC1227" s="51">
        <v>44154</v>
      </c>
      <c r="AD1227" s="51">
        <v>44169</v>
      </c>
      <c r="AE1227" s="50" t="s">
        <v>670</v>
      </c>
    </row>
    <row r="1228" spans="1:31" ht="17.25" customHeight="1">
      <c r="A1228" s="57" t="str">
        <f t="shared" si="39"/>
        <v>ALUGUEL DE CILINDROS DE OXIGÊNIO</v>
      </c>
      <c r="B1228" s="69" t="str">
        <f>VLOOKUP(A1228,'De Para'!$C$3:$D$195,2,0)</f>
        <v>FORNECEDORES</v>
      </c>
      <c r="C1228" s="83">
        <f t="shared" si="38"/>
        <v>11</v>
      </c>
      <c r="D1228" s="50" t="s">
        <v>258</v>
      </c>
      <c r="E1228" s="50" t="s">
        <v>410</v>
      </c>
      <c r="F1228" s="51">
        <v>44154</v>
      </c>
      <c r="G1228" s="50" t="s">
        <v>278</v>
      </c>
      <c r="H1228" s="52">
        <v>100</v>
      </c>
      <c r="I1228" s="50" t="s">
        <v>675</v>
      </c>
      <c r="J1228" s="50" t="s">
        <v>409</v>
      </c>
      <c r="K1228" s="50" t="s">
        <v>410</v>
      </c>
      <c r="L1228" s="50" t="s">
        <v>558</v>
      </c>
      <c r="M1228" s="52">
        <v>175965</v>
      </c>
      <c r="N1228" s="50" t="s">
        <v>559</v>
      </c>
      <c r="O1228" s="50" t="s">
        <v>686</v>
      </c>
      <c r="P1228" s="55">
        <v>-71400</v>
      </c>
      <c r="Q1228" s="52">
        <v>11</v>
      </c>
      <c r="R1228" s="50" t="s">
        <v>2279</v>
      </c>
      <c r="S1228" s="52">
        <v>2020</v>
      </c>
      <c r="T1228" s="50" t="s">
        <v>2280</v>
      </c>
      <c r="U1228" s="50" t="s">
        <v>263</v>
      </c>
      <c r="V1228" s="50" t="s">
        <v>329</v>
      </c>
      <c r="W1228" s="50" t="s">
        <v>330</v>
      </c>
      <c r="X1228" s="52">
        <v>1</v>
      </c>
      <c r="Y1228" s="52">
        <v>148677</v>
      </c>
      <c r="Z1228" s="50" t="s">
        <v>266</v>
      </c>
      <c r="AA1228" s="52">
        <v>1</v>
      </c>
      <c r="AB1228" s="52">
        <v>0</v>
      </c>
      <c r="AC1228" s="51">
        <v>44154</v>
      </c>
      <c r="AD1228" s="51">
        <v>44169</v>
      </c>
      <c r="AE1228" s="50" t="s">
        <v>670</v>
      </c>
    </row>
    <row r="1229" spans="1:31" ht="17.25" customHeight="1">
      <c r="A1229" s="57" t="str">
        <f t="shared" si="39"/>
        <v>GÊNEROS ALIMENTÍCIOS</v>
      </c>
      <c r="B1229" s="69" t="str">
        <f>VLOOKUP(A1229,'De Para'!$C$3:$D$195,2,0)</f>
        <v>FORNECEDORES</v>
      </c>
      <c r="C1229" s="83">
        <f t="shared" si="38"/>
        <v>11</v>
      </c>
      <c r="D1229" s="50" t="s">
        <v>258</v>
      </c>
      <c r="E1229" s="50" t="s">
        <v>410</v>
      </c>
      <c r="F1229" s="51">
        <v>44154</v>
      </c>
      <c r="G1229" s="50" t="s">
        <v>278</v>
      </c>
      <c r="H1229" s="52">
        <v>100</v>
      </c>
      <c r="I1229" s="50" t="s">
        <v>675</v>
      </c>
      <c r="J1229" s="50" t="s">
        <v>409</v>
      </c>
      <c r="K1229" s="50" t="s">
        <v>410</v>
      </c>
      <c r="L1229" s="50" t="s">
        <v>300</v>
      </c>
      <c r="M1229" s="52">
        <v>175966</v>
      </c>
      <c r="N1229" s="50" t="s">
        <v>301</v>
      </c>
      <c r="O1229" s="50" t="s">
        <v>1668</v>
      </c>
      <c r="P1229" s="55">
        <v>-92824.2</v>
      </c>
      <c r="Q1229" s="52">
        <v>11</v>
      </c>
      <c r="R1229" s="50" t="s">
        <v>314</v>
      </c>
      <c r="S1229" s="52">
        <v>2020</v>
      </c>
      <c r="T1229" s="50" t="s">
        <v>2281</v>
      </c>
      <c r="U1229" s="50" t="s">
        <v>263</v>
      </c>
      <c r="V1229" s="50" t="s">
        <v>303</v>
      </c>
      <c r="W1229" s="50" t="s">
        <v>304</v>
      </c>
      <c r="X1229" s="52">
        <v>1</v>
      </c>
      <c r="Y1229" s="52">
        <v>148682</v>
      </c>
      <c r="Z1229" s="50" t="s">
        <v>266</v>
      </c>
      <c r="AA1229" s="52">
        <v>1</v>
      </c>
      <c r="AB1229" s="52">
        <v>0</v>
      </c>
      <c r="AC1229" s="51">
        <v>44154</v>
      </c>
      <c r="AD1229" s="51">
        <v>44169</v>
      </c>
      <c r="AE1229" s="50" t="s">
        <v>670</v>
      </c>
    </row>
    <row r="1230" spans="1:31" ht="17.25" customHeight="1">
      <c r="A1230" s="57" t="str">
        <f t="shared" si="39"/>
        <v>SERVIÇO DE MANUTENÇÃO DE SOFTWARE/HARDWARE</v>
      </c>
      <c r="B1230" s="69" t="str">
        <f>VLOOKUP(A1230,'De Para'!$C$3:$D$195,2,0)</f>
        <v>FORNECEDORES</v>
      </c>
      <c r="C1230" s="83">
        <f t="shared" si="38"/>
        <v>11</v>
      </c>
      <c r="D1230" s="50" t="s">
        <v>258</v>
      </c>
      <c r="E1230" s="50" t="s">
        <v>410</v>
      </c>
      <c r="F1230" s="51">
        <v>44154</v>
      </c>
      <c r="G1230" s="50" t="s">
        <v>278</v>
      </c>
      <c r="H1230" s="52">
        <v>100</v>
      </c>
      <c r="I1230" s="50" t="s">
        <v>675</v>
      </c>
      <c r="J1230" s="50" t="s">
        <v>409</v>
      </c>
      <c r="K1230" s="50" t="s">
        <v>410</v>
      </c>
      <c r="L1230" s="50" t="s">
        <v>285</v>
      </c>
      <c r="M1230" s="52">
        <v>175967</v>
      </c>
      <c r="N1230" s="50" t="s">
        <v>286</v>
      </c>
      <c r="O1230" s="50" t="s">
        <v>2051</v>
      </c>
      <c r="P1230" s="55">
        <v>-646</v>
      </c>
      <c r="Q1230" s="52">
        <v>11</v>
      </c>
      <c r="R1230" s="50" t="s">
        <v>2282</v>
      </c>
      <c r="S1230" s="52">
        <v>2020</v>
      </c>
      <c r="T1230" s="50" t="s">
        <v>2283</v>
      </c>
      <c r="U1230" s="50" t="s">
        <v>263</v>
      </c>
      <c r="V1230" s="50" t="s">
        <v>288</v>
      </c>
      <c r="W1230" s="50" t="s">
        <v>289</v>
      </c>
      <c r="X1230" s="52">
        <v>1</v>
      </c>
      <c r="Y1230" s="52">
        <v>148684</v>
      </c>
      <c r="Z1230" s="50" t="s">
        <v>266</v>
      </c>
      <c r="AA1230" s="52">
        <v>1</v>
      </c>
      <c r="AB1230" s="52">
        <v>0</v>
      </c>
      <c r="AC1230" s="51">
        <v>44154</v>
      </c>
      <c r="AD1230" s="51">
        <v>44169</v>
      </c>
      <c r="AE1230" s="50" t="s">
        <v>670</v>
      </c>
    </row>
    <row r="1231" spans="1:31" ht="17.25" customHeight="1">
      <c r="A1231" s="57" t="str">
        <f t="shared" si="39"/>
        <v>SERVIÇO DE MANUTENÇÃO DE SOFTWARE/HARDWARE</v>
      </c>
      <c r="B1231" s="69" t="str">
        <f>VLOOKUP(A1231,'De Para'!$C$3:$D$195,2,0)</f>
        <v>FORNECEDORES</v>
      </c>
      <c r="C1231" s="83">
        <f t="shared" si="38"/>
        <v>11</v>
      </c>
      <c r="D1231" s="50" t="s">
        <v>258</v>
      </c>
      <c r="E1231" s="50" t="s">
        <v>410</v>
      </c>
      <c r="F1231" s="51">
        <v>44154</v>
      </c>
      <c r="G1231" s="50" t="s">
        <v>278</v>
      </c>
      <c r="H1231" s="52">
        <v>100</v>
      </c>
      <c r="I1231" s="50" t="s">
        <v>675</v>
      </c>
      <c r="J1231" s="50" t="s">
        <v>409</v>
      </c>
      <c r="K1231" s="50" t="s">
        <v>410</v>
      </c>
      <c r="L1231" s="50" t="s">
        <v>285</v>
      </c>
      <c r="M1231" s="52">
        <v>175968</v>
      </c>
      <c r="N1231" s="50" t="s">
        <v>286</v>
      </c>
      <c r="O1231" s="50" t="s">
        <v>2051</v>
      </c>
      <c r="P1231" s="55">
        <v>-918.17</v>
      </c>
      <c r="Q1231" s="52">
        <v>11</v>
      </c>
      <c r="R1231" s="50" t="s">
        <v>2284</v>
      </c>
      <c r="S1231" s="52">
        <v>2020</v>
      </c>
      <c r="T1231" s="50" t="s">
        <v>2285</v>
      </c>
      <c r="U1231" s="50" t="s">
        <v>263</v>
      </c>
      <c r="V1231" s="50" t="s">
        <v>288</v>
      </c>
      <c r="W1231" s="50" t="s">
        <v>289</v>
      </c>
      <c r="X1231" s="52">
        <v>1</v>
      </c>
      <c r="Y1231" s="52">
        <v>148685</v>
      </c>
      <c r="Z1231" s="50" t="s">
        <v>266</v>
      </c>
      <c r="AA1231" s="52">
        <v>1</v>
      </c>
      <c r="AB1231" s="52">
        <v>0</v>
      </c>
      <c r="AC1231" s="51">
        <v>44154</v>
      </c>
      <c r="AD1231" s="51">
        <v>44169</v>
      </c>
      <c r="AE1231" s="50" t="s">
        <v>670</v>
      </c>
    </row>
    <row r="1232" spans="1:31" ht="17.25" customHeight="1">
      <c r="A1232" s="57" t="str">
        <f t="shared" si="39"/>
        <v>SERVIÇO DE LAVANDERIA</v>
      </c>
      <c r="B1232" s="69" t="str">
        <f>VLOOKUP(A1232,'De Para'!$C$3:$D$195,2,0)</f>
        <v>FORNECEDORES</v>
      </c>
      <c r="C1232" s="83">
        <f t="shared" si="38"/>
        <v>11</v>
      </c>
      <c r="D1232" s="50" t="s">
        <v>258</v>
      </c>
      <c r="E1232" s="50" t="s">
        <v>410</v>
      </c>
      <c r="F1232" s="51">
        <v>44154</v>
      </c>
      <c r="G1232" s="50" t="s">
        <v>278</v>
      </c>
      <c r="H1232" s="52">
        <v>100</v>
      </c>
      <c r="I1232" s="50" t="s">
        <v>675</v>
      </c>
      <c r="J1232" s="50" t="s">
        <v>409</v>
      </c>
      <c r="K1232" s="50" t="s">
        <v>410</v>
      </c>
      <c r="L1232" s="50" t="s">
        <v>326</v>
      </c>
      <c r="M1232" s="52">
        <v>175969</v>
      </c>
      <c r="N1232" s="50" t="s">
        <v>327</v>
      </c>
      <c r="O1232" s="50" t="s">
        <v>332</v>
      </c>
      <c r="P1232" s="55">
        <v>-68510.84</v>
      </c>
      <c r="Q1232" s="52">
        <v>11</v>
      </c>
      <c r="R1232" s="50" t="s">
        <v>2286</v>
      </c>
      <c r="S1232" s="52">
        <v>2020</v>
      </c>
      <c r="T1232" s="50" t="s">
        <v>2287</v>
      </c>
      <c r="U1232" s="50" t="s">
        <v>263</v>
      </c>
      <c r="V1232" s="50" t="s">
        <v>288</v>
      </c>
      <c r="W1232" s="50" t="s">
        <v>289</v>
      </c>
      <c r="X1232" s="52">
        <v>1</v>
      </c>
      <c r="Y1232" s="52">
        <v>148687</v>
      </c>
      <c r="Z1232" s="50" t="s">
        <v>266</v>
      </c>
      <c r="AA1232" s="52">
        <v>1</v>
      </c>
      <c r="AB1232" s="52">
        <v>0</v>
      </c>
      <c r="AC1232" s="51">
        <v>44154</v>
      </c>
      <c r="AD1232" s="51">
        <v>44169</v>
      </c>
      <c r="AE1232" s="50" t="s">
        <v>670</v>
      </c>
    </row>
    <row r="1233" spans="1:31" ht="17.25" customHeight="1">
      <c r="A1233" s="57" t="str">
        <f t="shared" si="39"/>
        <v>ALIMENTAÇÃO - VIAGEM</v>
      </c>
      <c r="B1233" s="69" t="str">
        <f>VLOOKUP(A1233,'De Para'!$C$3:$D$195,2,0)</f>
        <v>FORNECEDORES</v>
      </c>
      <c r="C1233" s="83">
        <f t="shared" si="38"/>
        <v>11</v>
      </c>
      <c r="D1233" s="50" t="s">
        <v>258</v>
      </c>
      <c r="E1233" s="50" t="s">
        <v>410</v>
      </c>
      <c r="F1233" s="51">
        <v>44154</v>
      </c>
      <c r="G1233" s="50" t="s">
        <v>278</v>
      </c>
      <c r="H1233" s="52">
        <v>12.76</v>
      </c>
      <c r="I1233" s="50" t="s">
        <v>675</v>
      </c>
      <c r="J1233" s="50" t="s">
        <v>409</v>
      </c>
      <c r="K1233" s="50" t="s">
        <v>410</v>
      </c>
      <c r="L1233" s="50" t="s">
        <v>873</v>
      </c>
      <c r="M1233" s="52">
        <v>175970</v>
      </c>
      <c r="N1233" s="50" t="s">
        <v>874</v>
      </c>
      <c r="O1233" s="50" t="s">
        <v>1044</v>
      </c>
      <c r="P1233" s="55">
        <v>-126.78</v>
      </c>
      <c r="Q1233" s="52">
        <v>11</v>
      </c>
      <c r="R1233" s="50" t="s">
        <v>2288</v>
      </c>
      <c r="S1233" s="52">
        <v>2020</v>
      </c>
      <c r="T1233" s="50" t="s">
        <v>2289</v>
      </c>
      <c r="U1233" s="50" t="s">
        <v>263</v>
      </c>
      <c r="V1233" s="50" t="s">
        <v>355</v>
      </c>
      <c r="W1233" s="50" t="s">
        <v>646</v>
      </c>
      <c r="X1233" s="52">
        <v>1</v>
      </c>
      <c r="Y1233" s="52">
        <v>148777</v>
      </c>
      <c r="Z1233" s="50" t="s">
        <v>266</v>
      </c>
      <c r="AA1233" s="52">
        <v>1</v>
      </c>
      <c r="AB1233" s="52">
        <v>0</v>
      </c>
      <c r="AC1233" s="51">
        <v>44154</v>
      </c>
      <c r="AD1233" s="51">
        <v>44169</v>
      </c>
      <c r="AE1233" s="50" t="s">
        <v>670</v>
      </c>
    </row>
    <row r="1234" spans="1:31" ht="17.25" customHeight="1">
      <c r="A1234" s="57" t="str">
        <f t="shared" si="39"/>
        <v>COMBUSTÍVEIS E LUBRIFICANTES</v>
      </c>
      <c r="B1234" s="69" t="str">
        <f>VLOOKUP(A1234,'De Para'!$C$3:$D$195,2,0)</f>
        <v>FORNECEDORES</v>
      </c>
      <c r="C1234" s="83">
        <f t="shared" si="38"/>
        <v>11</v>
      </c>
      <c r="D1234" s="50" t="s">
        <v>258</v>
      </c>
      <c r="E1234" s="50" t="s">
        <v>410</v>
      </c>
      <c r="F1234" s="51">
        <v>44154</v>
      </c>
      <c r="G1234" s="50" t="s">
        <v>278</v>
      </c>
      <c r="H1234" s="52">
        <v>87.24</v>
      </c>
      <c r="I1234" s="50" t="s">
        <v>675</v>
      </c>
      <c r="J1234" s="50" t="s">
        <v>409</v>
      </c>
      <c r="K1234" s="50" t="s">
        <v>410</v>
      </c>
      <c r="L1234" s="50" t="s">
        <v>564</v>
      </c>
      <c r="M1234" s="52">
        <v>175970</v>
      </c>
      <c r="N1234" s="50" t="s">
        <v>565</v>
      </c>
      <c r="O1234" s="50" t="s">
        <v>1044</v>
      </c>
      <c r="P1234" s="55">
        <v>-866.95</v>
      </c>
      <c r="Q1234" s="52">
        <v>11</v>
      </c>
      <c r="R1234" s="50" t="s">
        <v>2288</v>
      </c>
      <c r="S1234" s="52">
        <v>2020</v>
      </c>
      <c r="T1234" s="50" t="s">
        <v>2289</v>
      </c>
      <c r="U1234" s="50" t="s">
        <v>263</v>
      </c>
      <c r="V1234" s="50" t="s">
        <v>355</v>
      </c>
      <c r="W1234" s="50" t="s">
        <v>563</v>
      </c>
      <c r="X1234" s="52">
        <v>1</v>
      </c>
      <c r="Y1234" s="52">
        <v>148777</v>
      </c>
      <c r="Z1234" s="50" t="s">
        <v>266</v>
      </c>
      <c r="AA1234" s="52">
        <v>1</v>
      </c>
      <c r="AB1234" s="52">
        <v>0</v>
      </c>
      <c r="AC1234" s="51">
        <v>44154</v>
      </c>
      <c r="AD1234" s="51">
        <v>44169</v>
      </c>
      <c r="AE1234" s="50" t="s">
        <v>670</v>
      </c>
    </row>
    <row r="1235" spans="1:31" ht="17.25" customHeight="1">
      <c r="A1235" s="57" t="str">
        <f t="shared" si="39"/>
        <v>SERVIÇO DE MANUTENÇÃO DE SOFTWARE/HARDWARE</v>
      </c>
      <c r="B1235" s="69" t="str">
        <f>VLOOKUP(A1235,'De Para'!$C$3:$D$195,2,0)</f>
        <v>FORNECEDORES</v>
      </c>
      <c r="C1235" s="83">
        <f t="shared" si="38"/>
        <v>11</v>
      </c>
      <c r="D1235" s="50" t="s">
        <v>258</v>
      </c>
      <c r="E1235" s="50" t="s">
        <v>410</v>
      </c>
      <c r="F1235" s="51">
        <v>44155</v>
      </c>
      <c r="G1235" s="50" t="s">
        <v>278</v>
      </c>
      <c r="H1235" s="52">
        <v>100</v>
      </c>
      <c r="I1235" s="50" t="s">
        <v>675</v>
      </c>
      <c r="J1235" s="50" t="s">
        <v>409</v>
      </c>
      <c r="K1235" s="50" t="s">
        <v>410</v>
      </c>
      <c r="L1235" s="50" t="s">
        <v>285</v>
      </c>
      <c r="M1235" s="52">
        <v>176544</v>
      </c>
      <c r="N1235" s="50" t="s">
        <v>286</v>
      </c>
      <c r="O1235" s="53" t="s">
        <v>554</v>
      </c>
      <c r="P1235" s="55">
        <v>-3640</v>
      </c>
      <c r="Q1235" s="52">
        <v>11</v>
      </c>
      <c r="R1235" s="50" t="s">
        <v>2290</v>
      </c>
      <c r="S1235" s="52">
        <v>2020</v>
      </c>
      <c r="T1235" s="50" t="s">
        <v>2291</v>
      </c>
      <c r="U1235" s="50" t="s">
        <v>263</v>
      </c>
      <c r="V1235" s="50" t="s">
        <v>288</v>
      </c>
      <c r="W1235" s="50" t="s">
        <v>289</v>
      </c>
      <c r="X1235" s="52">
        <v>1</v>
      </c>
      <c r="Y1235" s="52">
        <v>148957</v>
      </c>
      <c r="Z1235" s="50" t="s">
        <v>266</v>
      </c>
      <c r="AA1235" s="52">
        <v>1</v>
      </c>
      <c r="AB1235" s="52">
        <v>0</v>
      </c>
      <c r="AC1235" s="51">
        <v>44155</v>
      </c>
      <c r="AD1235" s="51">
        <v>44169</v>
      </c>
      <c r="AE1235" s="50" t="s">
        <v>670</v>
      </c>
    </row>
    <row r="1236" spans="1:31" ht="17.25" customHeight="1">
      <c r="A1236" s="57" t="str">
        <f t="shared" si="39"/>
        <v>GRRF</v>
      </c>
      <c r="B1236" s="69" t="str">
        <f>VLOOKUP(A1236,'De Para'!$C$3:$D$195,2,0)</f>
        <v>FOLHA E ENCARGOS</v>
      </c>
      <c r="C1236" s="83">
        <f t="shared" si="38"/>
        <v>11</v>
      </c>
      <c r="D1236" s="50" t="s">
        <v>258</v>
      </c>
      <c r="E1236" s="50" t="s">
        <v>410</v>
      </c>
      <c r="F1236" s="51">
        <v>44155</v>
      </c>
      <c r="G1236" s="50" t="s">
        <v>278</v>
      </c>
      <c r="H1236" s="52">
        <v>100</v>
      </c>
      <c r="I1236" s="50" t="s">
        <v>675</v>
      </c>
      <c r="J1236" s="50" t="s">
        <v>409</v>
      </c>
      <c r="K1236" s="50" t="s">
        <v>410</v>
      </c>
      <c r="L1236" s="50" t="s">
        <v>450</v>
      </c>
      <c r="M1236" s="52">
        <v>176545</v>
      </c>
      <c r="N1236" s="50" t="s">
        <v>451</v>
      </c>
      <c r="O1236" s="50" t="s">
        <v>347</v>
      </c>
      <c r="P1236" s="55">
        <v>-60.98</v>
      </c>
      <c r="Q1236" s="52">
        <v>11</v>
      </c>
      <c r="R1236" s="50" t="s">
        <v>2292</v>
      </c>
      <c r="S1236" s="52">
        <v>2020</v>
      </c>
      <c r="T1236" s="50" t="s">
        <v>2293</v>
      </c>
      <c r="U1236" s="50" t="s">
        <v>263</v>
      </c>
      <c r="V1236" s="50" t="s">
        <v>282</v>
      </c>
      <c r="W1236" s="50" t="s">
        <v>292</v>
      </c>
      <c r="X1236" s="52">
        <v>1</v>
      </c>
      <c r="Y1236" s="52">
        <v>149180</v>
      </c>
      <c r="Z1236" s="50" t="s">
        <v>266</v>
      </c>
      <c r="AA1236" s="52">
        <v>1</v>
      </c>
      <c r="AB1236" s="52">
        <v>0</v>
      </c>
      <c r="AC1236" s="51">
        <v>44155</v>
      </c>
      <c r="AD1236" s="51">
        <v>44169</v>
      </c>
      <c r="AE1236" s="50" t="s">
        <v>670</v>
      </c>
    </row>
    <row r="1237" spans="1:31" ht="17.25" customHeight="1">
      <c r="A1237" s="57" t="str">
        <f t="shared" si="39"/>
        <v>GRRF</v>
      </c>
      <c r="B1237" s="69" t="str">
        <f>VLOOKUP(A1237,'De Para'!$C$3:$D$195,2,0)</f>
        <v>FOLHA E ENCARGOS</v>
      </c>
      <c r="C1237" s="83">
        <f t="shared" si="38"/>
        <v>11</v>
      </c>
      <c r="D1237" s="50" t="s">
        <v>258</v>
      </c>
      <c r="E1237" s="50" t="s">
        <v>410</v>
      </c>
      <c r="F1237" s="51">
        <v>44155</v>
      </c>
      <c r="G1237" s="50" t="s">
        <v>278</v>
      </c>
      <c r="H1237" s="52">
        <v>100</v>
      </c>
      <c r="I1237" s="50" t="s">
        <v>675</v>
      </c>
      <c r="J1237" s="50" t="s">
        <v>409</v>
      </c>
      <c r="K1237" s="50" t="s">
        <v>410</v>
      </c>
      <c r="L1237" s="50" t="s">
        <v>450</v>
      </c>
      <c r="M1237" s="52">
        <v>176546</v>
      </c>
      <c r="N1237" s="50" t="s">
        <v>451</v>
      </c>
      <c r="O1237" s="50" t="s">
        <v>347</v>
      </c>
      <c r="P1237" s="55">
        <v>-209.91</v>
      </c>
      <c r="Q1237" s="52">
        <v>11</v>
      </c>
      <c r="R1237" s="50" t="s">
        <v>2294</v>
      </c>
      <c r="S1237" s="52">
        <v>2020</v>
      </c>
      <c r="T1237" s="50" t="s">
        <v>2295</v>
      </c>
      <c r="U1237" s="50" t="s">
        <v>263</v>
      </c>
      <c r="V1237" s="50" t="s">
        <v>282</v>
      </c>
      <c r="W1237" s="50" t="s">
        <v>292</v>
      </c>
      <c r="X1237" s="52">
        <v>1</v>
      </c>
      <c r="Y1237" s="52">
        <v>149198</v>
      </c>
      <c r="Z1237" s="50" t="s">
        <v>266</v>
      </c>
      <c r="AA1237" s="52">
        <v>1</v>
      </c>
      <c r="AB1237" s="52">
        <v>0</v>
      </c>
      <c r="AC1237" s="51">
        <v>44155</v>
      </c>
      <c r="AD1237" s="51">
        <v>44169</v>
      </c>
      <c r="AE1237" s="50" t="s">
        <v>670</v>
      </c>
    </row>
    <row r="1238" spans="1:31" ht="17.25" customHeight="1">
      <c r="A1238" s="57" t="str">
        <f t="shared" si="39"/>
        <v>GRRF</v>
      </c>
      <c r="B1238" s="69" t="str">
        <f>VLOOKUP(A1238,'De Para'!$C$3:$D$195,2,0)</f>
        <v>FOLHA E ENCARGOS</v>
      </c>
      <c r="C1238" s="83">
        <f t="shared" si="38"/>
        <v>11</v>
      </c>
      <c r="D1238" s="50" t="s">
        <v>258</v>
      </c>
      <c r="E1238" s="50" t="s">
        <v>410</v>
      </c>
      <c r="F1238" s="51">
        <v>44155</v>
      </c>
      <c r="G1238" s="50" t="s">
        <v>278</v>
      </c>
      <c r="H1238" s="52">
        <v>100</v>
      </c>
      <c r="I1238" s="50" t="s">
        <v>675</v>
      </c>
      <c r="J1238" s="50" t="s">
        <v>409</v>
      </c>
      <c r="K1238" s="50" t="s">
        <v>410</v>
      </c>
      <c r="L1238" s="50" t="s">
        <v>450</v>
      </c>
      <c r="M1238" s="52">
        <v>176547</v>
      </c>
      <c r="N1238" s="50" t="s">
        <v>451</v>
      </c>
      <c r="O1238" s="50" t="s">
        <v>347</v>
      </c>
      <c r="P1238" s="55">
        <v>-222.02</v>
      </c>
      <c r="Q1238" s="52">
        <v>11</v>
      </c>
      <c r="R1238" s="50" t="s">
        <v>2296</v>
      </c>
      <c r="S1238" s="52">
        <v>2020</v>
      </c>
      <c r="T1238" s="50" t="s">
        <v>2297</v>
      </c>
      <c r="U1238" s="50" t="s">
        <v>263</v>
      </c>
      <c r="V1238" s="50" t="s">
        <v>282</v>
      </c>
      <c r="W1238" s="50" t="s">
        <v>292</v>
      </c>
      <c r="X1238" s="52">
        <v>1</v>
      </c>
      <c r="Y1238" s="52">
        <v>149207</v>
      </c>
      <c r="Z1238" s="50" t="s">
        <v>266</v>
      </c>
      <c r="AA1238" s="52">
        <v>1</v>
      </c>
      <c r="AB1238" s="52">
        <v>0</v>
      </c>
      <c r="AC1238" s="51">
        <v>44155</v>
      </c>
      <c r="AD1238" s="51">
        <v>44169</v>
      </c>
      <c r="AE1238" s="50" t="s">
        <v>670</v>
      </c>
    </row>
    <row r="1239" spans="1:31" ht="17.25" customHeight="1">
      <c r="A1239" s="57" t="str">
        <f t="shared" si="39"/>
        <v>RESCISÕES</v>
      </c>
      <c r="B1239" s="69" t="str">
        <f>VLOOKUP(A1239,'De Para'!$C$3:$D$195,2,0)</f>
        <v>FOLHA E ENCARGOS</v>
      </c>
      <c r="C1239" s="83">
        <f t="shared" si="38"/>
        <v>11</v>
      </c>
      <c r="D1239" s="50" t="s">
        <v>258</v>
      </c>
      <c r="E1239" s="50" t="s">
        <v>410</v>
      </c>
      <c r="F1239" s="51">
        <v>44155</v>
      </c>
      <c r="G1239" s="50" t="s">
        <v>278</v>
      </c>
      <c r="H1239" s="52">
        <v>100</v>
      </c>
      <c r="I1239" s="50" t="s">
        <v>675</v>
      </c>
      <c r="J1239" s="50" t="s">
        <v>409</v>
      </c>
      <c r="K1239" s="50" t="s">
        <v>410</v>
      </c>
      <c r="L1239" s="50" t="s">
        <v>368</v>
      </c>
      <c r="M1239" s="52">
        <v>176548</v>
      </c>
      <c r="N1239" s="50" t="s">
        <v>369</v>
      </c>
      <c r="O1239" s="50" t="s">
        <v>369</v>
      </c>
      <c r="P1239" s="55">
        <v>-56067.24</v>
      </c>
      <c r="Q1239" s="52">
        <v>11</v>
      </c>
      <c r="R1239" s="50" t="s">
        <v>2298</v>
      </c>
      <c r="S1239" s="52">
        <v>2020</v>
      </c>
      <c r="T1239" s="50" t="s">
        <v>2299</v>
      </c>
      <c r="U1239" s="50" t="s">
        <v>263</v>
      </c>
      <c r="V1239" s="50" t="s">
        <v>282</v>
      </c>
      <c r="W1239" s="50" t="s">
        <v>292</v>
      </c>
      <c r="X1239" s="52">
        <v>1</v>
      </c>
      <c r="Y1239" s="52">
        <v>149226</v>
      </c>
      <c r="Z1239" s="50" t="s">
        <v>266</v>
      </c>
      <c r="AA1239" s="52">
        <v>1</v>
      </c>
      <c r="AB1239" s="52">
        <v>0</v>
      </c>
      <c r="AC1239" s="51">
        <v>44155</v>
      </c>
      <c r="AD1239" s="51">
        <v>44169</v>
      </c>
      <c r="AE1239" s="50" t="s">
        <v>670</v>
      </c>
    </row>
    <row r="1240" spans="1:31" ht="17.25" customHeight="1">
      <c r="A1240" s="57" t="str">
        <f t="shared" si="39"/>
        <v>TELEFONE</v>
      </c>
      <c r="B1240" s="69" t="str">
        <f>VLOOKUP(A1240,'De Para'!$C$3:$D$195,2,0)</f>
        <v>FORNECEDORES</v>
      </c>
      <c r="C1240" s="83">
        <f t="shared" si="38"/>
        <v>11</v>
      </c>
      <c r="D1240" s="50" t="s">
        <v>258</v>
      </c>
      <c r="E1240" s="50" t="s">
        <v>410</v>
      </c>
      <c r="F1240" s="51">
        <v>44155</v>
      </c>
      <c r="G1240" s="50" t="s">
        <v>278</v>
      </c>
      <c r="H1240" s="52">
        <v>100</v>
      </c>
      <c r="I1240" s="50" t="s">
        <v>675</v>
      </c>
      <c r="J1240" s="50" t="s">
        <v>409</v>
      </c>
      <c r="K1240" s="50" t="s">
        <v>410</v>
      </c>
      <c r="L1240" s="50" t="s">
        <v>1098</v>
      </c>
      <c r="M1240" s="52">
        <v>176549</v>
      </c>
      <c r="N1240" s="50" t="s">
        <v>1099</v>
      </c>
      <c r="O1240" s="50" t="s">
        <v>583</v>
      </c>
      <c r="P1240" s="55">
        <v>-498.99</v>
      </c>
      <c r="Q1240" s="52">
        <v>11</v>
      </c>
      <c r="R1240" s="50" t="s">
        <v>2300</v>
      </c>
      <c r="S1240" s="52">
        <v>2020</v>
      </c>
      <c r="T1240" s="50" t="s">
        <v>2301</v>
      </c>
      <c r="U1240" s="50" t="s">
        <v>263</v>
      </c>
      <c r="V1240" s="50" t="s">
        <v>355</v>
      </c>
      <c r="W1240" s="50" t="s">
        <v>356</v>
      </c>
      <c r="X1240" s="52">
        <v>1</v>
      </c>
      <c r="Y1240" s="52">
        <v>149286</v>
      </c>
      <c r="Z1240" s="50" t="s">
        <v>266</v>
      </c>
      <c r="AA1240" s="52">
        <v>1</v>
      </c>
      <c r="AB1240" s="52">
        <v>0</v>
      </c>
      <c r="AC1240" s="51">
        <v>44155</v>
      </c>
      <c r="AD1240" s="51">
        <v>44169</v>
      </c>
      <c r="AE1240" s="50" t="s">
        <v>670</v>
      </c>
    </row>
    <row r="1241" spans="1:31" ht="17.25" customHeight="1">
      <c r="A1241" s="57" t="str">
        <f t="shared" si="39"/>
        <v>TARIFAS BANCÁRIAS</v>
      </c>
      <c r="B1241" s="69" t="str">
        <f>VLOOKUP(A1241,'De Para'!$C$3:$D$195,2,0)</f>
        <v>PAGAMENTO DE IMPOSTOS E TAXAS</v>
      </c>
      <c r="C1241" s="83">
        <f t="shared" si="38"/>
        <v>11</v>
      </c>
      <c r="D1241" s="50" t="s">
        <v>258</v>
      </c>
      <c r="E1241" s="50" t="s">
        <v>410</v>
      </c>
      <c r="F1241" s="51">
        <v>44154</v>
      </c>
      <c r="G1241" s="50" t="s">
        <v>378</v>
      </c>
      <c r="H1241" s="52">
        <v>100</v>
      </c>
      <c r="I1241" s="50" t="s">
        <v>675</v>
      </c>
      <c r="J1241" s="50" t="s">
        <v>409</v>
      </c>
      <c r="K1241" s="50" t="s">
        <v>410</v>
      </c>
      <c r="L1241" s="50" t="s">
        <v>548</v>
      </c>
      <c r="M1241" s="52">
        <v>176560</v>
      </c>
      <c r="N1241" s="50" t="s">
        <v>549</v>
      </c>
      <c r="O1241" s="50"/>
      <c r="P1241" s="55">
        <v>-42.4</v>
      </c>
      <c r="Q1241" s="52">
        <v>11</v>
      </c>
      <c r="R1241" s="50" t="s">
        <v>262</v>
      </c>
      <c r="S1241" s="52">
        <v>2020</v>
      </c>
      <c r="T1241" s="50" t="s">
        <v>550</v>
      </c>
      <c r="U1241" s="50" t="s">
        <v>263</v>
      </c>
      <c r="V1241" s="50" t="s">
        <v>276</v>
      </c>
      <c r="W1241" s="50" t="s">
        <v>429</v>
      </c>
      <c r="X1241" s="52">
        <v>1</v>
      </c>
      <c r="Y1241" s="52"/>
      <c r="Z1241" s="50" t="s">
        <v>266</v>
      </c>
      <c r="AA1241" s="52">
        <v>1</v>
      </c>
      <c r="AB1241" s="52">
        <v>1</v>
      </c>
      <c r="AC1241" s="51">
        <v>44154</v>
      </c>
      <c r="AD1241" s="51">
        <v>44169</v>
      </c>
      <c r="AE1241" s="50" t="s">
        <v>670</v>
      </c>
    </row>
    <row r="1242" spans="1:31" ht="17.25" customHeight="1">
      <c r="A1242" s="57" t="str">
        <f t="shared" si="39"/>
        <v>RENDIMENTO SOBRE APLICAÇÃO FINANCEIRA</v>
      </c>
      <c r="B1242" s="69" t="str">
        <f>VLOOKUP(A1242,'De Para'!$C$3:$D$195,2,0)</f>
        <v>JUROS POR APLICAÇÕES</v>
      </c>
      <c r="C1242" s="83">
        <f t="shared" si="38"/>
        <v>11</v>
      </c>
      <c r="D1242" s="50" t="s">
        <v>258</v>
      </c>
      <c r="E1242" s="50" t="s">
        <v>410</v>
      </c>
      <c r="F1242" s="51">
        <v>44154</v>
      </c>
      <c r="G1242" s="50" t="s">
        <v>621</v>
      </c>
      <c r="H1242" s="52">
        <v>100</v>
      </c>
      <c r="I1242" s="50" t="s">
        <v>675</v>
      </c>
      <c r="J1242" s="50" t="s">
        <v>409</v>
      </c>
      <c r="K1242" s="50" t="s">
        <v>410</v>
      </c>
      <c r="L1242" s="50" t="s">
        <v>497</v>
      </c>
      <c r="M1242" s="52">
        <v>176562</v>
      </c>
      <c r="N1242" s="50" t="s">
        <v>498</v>
      </c>
      <c r="O1242" s="50"/>
      <c r="P1242" s="55">
        <v>9.9</v>
      </c>
      <c r="Q1242" s="52">
        <v>11</v>
      </c>
      <c r="R1242" s="50" t="s">
        <v>499</v>
      </c>
      <c r="S1242" s="52">
        <v>2020</v>
      </c>
      <c r="T1242" s="50" t="s">
        <v>1839</v>
      </c>
      <c r="U1242" s="50" t="s">
        <v>263</v>
      </c>
      <c r="V1242" s="50" t="s">
        <v>276</v>
      </c>
      <c r="W1242" s="50" t="s">
        <v>500</v>
      </c>
      <c r="X1242" s="52">
        <v>1</v>
      </c>
      <c r="Y1242" s="52"/>
      <c r="Z1242" s="50" t="s">
        <v>266</v>
      </c>
      <c r="AA1242" s="52">
        <v>1</v>
      </c>
      <c r="AB1242" s="52">
        <v>1</v>
      </c>
      <c r="AC1242" s="51">
        <v>44154</v>
      </c>
      <c r="AD1242" s="51">
        <v>44169</v>
      </c>
      <c r="AE1242" s="50" t="s">
        <v>670</v>
      </c>
    </row>
    <row r="1243" spans="1:31" ht="17.25" customHeight="1">
      <c r="A1243" s="57" t="str">
        <f t="shared" si="39"/>
        <v>APLICAÇÃO / RESGATE DE APLICAÇÃO</v>
      </c>
      <c r="B1243" s="69" t="str">
        <f>VLOOKUP(A1243,'De Para'!$C$3:$D$195,2,0)</f>
        <v>RECEBÍVEIS NAO CORRENTES</v>
      </c>
      <c r="C1243" s="83">
        <f t="shared" si="38"/>
        <v>11</v>
      </c>
      <c r="D1243" s="50" t="s">
        <v>258</v>
      </c>
      <c r="E1243" s="50" t="s">
        <v>410</v>
      </c>
      <c r="F1243" s="51">
        <v>44154</v>
      </c>
      <c r="G1243" s="50" t="s">
        <v>259</v>
      </c>
      <c r="H1243" s="52">
        <v>100</v>
      </c>
      <c r="I1243" s="50" t="s">
        <v>690</v>
      </c>
      <c r="J1243" s="50" t="s">
        <v>409</v>
      </c>
      <c r="K1243" s="50" t="s">
        <v>410</v>
      </c>
      <c r="L1243" s="50" t="s">
        <v>260</v>
      </c>
      <c r="M1243" s="52">
        <v>176564</v>
      </c>
      <c r="N1243" s="50" t="s">
        <v>261</v>
      </c>
      <c r="O1243" s="50"/>
      <c r="P1243" s="55">
        <v>-912102.61</v>
      </c>
      <c r="Q1243" s="52">
        <v>11</v>
      </c>
      <c r="R1243" s="50" t="s">
        <v>262</v>
      </c>
      <c r="S1243" s="52">
        <v>2020</v>
      </c>
      <c r="T1243" s="50" t="s">
        <v>1840</v>
      </c>
      <c r="U1243" s="50" t="s">
        <v>263</v>
      </c>
      <c r="V1243" s="50" t="s">
        <v>264</v>
      </c>
      <c r="W1243" s="50" t="s">
        <v>265</v>
      </c>
      <c r="X1243" s="52">
        <v>1</v>
      </c>
      <c r="Y1243" s="52"/>
      <c r="Z1243" s="50" t="s">
        <v>266</v>
      </c>
      <c r="AA1243" s="52">
        <v>1</v>
      </c>
      <c r="AB1243" s="52">
        <v>1</v>
      </c>
      <c r="AC1243" s="51">
        <v>44154</v>
      </c>
      <c r="AD1243" s="51">
        <v>44169</v>
      </c>
      <c r="AE1243" s="50" t="s">
        <v>671</v>
      </c>
    </row>
    <row r="1244" spans="1:31" ht="17.25" customHeight="1">
      <c r="A1244" s="57" t="str">
        <f t="shared" si="39"/>
        <v>APLICAÇÃO / RESGATE DE APLICAÇÃO</v>
      </c>
      <c r="B1244" s="69" t="str">
        <f>VLOOKUP(A1244,'De Para'!$C$3:$D$195,2,0)</f>
        <v>RECEBÍVEIS NAO CORRENTES</v>
      </c>
      <c r="C1244" s="83">
        <f t="shared" si="38"/>
        <v>11</v>
      </c>
      <c r="D1244" s="50" t="s">
        <v>258</v>
      </c>
      <c r="E1244" s="50" t="s">
        <v>410</v>
      </c>
      <c r="F1244" s="51">
        <v>44154</v>
      </c>
      <c r="G1244" s="50" t="s">
        <v>624</v>
      </c>
      <c r="H1244" s="52">
        <v>100</v>
      </c>
      <c r="I1244" s="50" t="s">
        <v>675</v>
      </c>
      <c r="J1244" s="50" t="s">
        <v>409</v>
      </c>
      <c r="K1244" s="50" t="s">
        <v>410</v>
      </c>
      <c r="L1244" s="50" t="s">
        <v>260</v>
      </c>
      <c r="M1244" s="52">
        <v>176566</v>
      </c>
      <c r="N1244" s="50" t="s">
        <v>261</v>
      </c>
      <c r="O1244" s="50"/>
      <c r="P1244" s="55">
        <v>912102.61</v>
      </c>
      <c r="Q1244" s="52">
        <v>11</v>
      </c>
      <c r="R1244" s="50" t="s">
        <v>262</v>
      </c>
      <c r="S1244" s="52">
        <v>2020</v>
      </c>
      <c r="T1244" s="50" t="s">
        <v>1840</v>
      </c>
      <c r="U1244" s="50" t="s">
        <v>263</v>
      </c>
      <c r="V1244" s="50" t="s">
        <v>264</v>
      </c>
      <c r="W1244" s="50" t="s">
        <v>265</v>
      </c>
      <c r="X1244" s="52">
        <v>1</v>
      </c>
      <c r="Y1244" s="52"/>
      <c r="Z1244" s="50" t="s">
        <v>266</v>
      </c>
      <c r="AA1244" s="52">
        <v>1</v>
      </c>
      <c r="AB1244" s="52">
        <v>0</v>
      </c>
      <c r="AC1244" s="51">
        <v>44154</v>
      </c>
      <c r="AD1244" s="51">
        <v>44169</v>
      </c>
      <c r="AE1244" s="50" t="s">
        <v>670</v>
      </c>
    </row>
    <row r="1245" spans="1:31" ht="17.25" customHeight="1">
      <c r="A1245" s="57" t="str">
        <f t="shared" si="39"/>
        <v>TARIFAS BANCÁRIAS</v>
      </c>
      <c r="B1245" s="69" t="str">
        <f>VLOOKUP(A1245,'De Para'!$C$3:$D$195,2,0)</f>
        <v>PAGAMENTO DE IMPOSTOS E TAXAS</v>
      </c>
      <c r="C1245" s="83">
        <f t="shared" si="38"/>
        <v>11</v>
      </c>
      <c r="D1245" s="50" t="s">
        <v>258</v>
      </c>
      <c r="E1245" s="50" t="s">
        <v>410</v>
      </c>
      <c r="F1245" s="51">
        <v>44155</v>
      </c>
      <c r="G1245" s="50" t="s">
        <v>378</v>
      </c>
      <c r="H1245" s="52">
        <v>100</v>
      </c>
      <c r="I1245" s="50" t="s">
        <v>675</v>
      </c>
      <c r="J1245" s="50" t="s">
        <v>409</v>
      </c>
      <c r="K1245" s="50" t="s">
        <v>410</v>
      </c>
      <c r="L1245" s="50" t="s">
        <v>548</v>
      </c>
      <c r="M1245" s="52">
        <v>176886</v>
      </c>
      <c r="N1245" s="50" t="s">
        <v>549</v>
      </c>
      <c r="O1245" s="50"/>
      <c r="P1245" s="55">
        <v>-44.55</v>
      </c>
      <c r="Q1245" s="52">
        <v>11</v>
      </c>
      <c r="R1245" s="50" t="s">
        <v>262</v>
      </c>
      <c r="S1245" s="52">
        <v>2020</v>
      </c>
      <c r="T1245" s="50" t="s">
        <v>550</v>
      </c>
      <c r="U1245" s="50" t="s">
        <v>263</v>
      </c>
      <c r="V1245" s="50" t="s">
        <v>276</v>
      </c>
      <c r="W1245" s="50" t="s">
        <v>429</v>
      </c>
      <c r="X1245" s="52">
        <v>1</v>
      </c>
      <c r="Y1245" s="52"/>
      <c r="Z1245" s="50" t="s">
        <v>266</v>
      </c>
      <c r="AA1245" s="52">
        <v>1</v>
      </c>
      <c r="AB1245" s="52">
        <v>1</v>
      </c>
      <c r="AC1245" s="51">
        <v>44155</v>
      </c>
      <c r="AD1245" s="51">
        <v>44169</v>
      </c>
      <c r="AE1245" s="50" t="s">
        <v>670</v>
      </c>
    </row>
    <row r="1246" spans="1:31" ht="17.25" customHeight="1">
      <c r="A1246" s="57" t="str">
        <f t="shared" si="39"/>
        <v>RENDIMENTO SOBRE APLICAÇÃO FINANCEIRA</v>
      </c>
      <c r="B1246" s="69" t="str">
        <f>VLOOKUP(A1246,'De Para'!$C$3:$D$195,2,0)</f>
        <v>JUROS POR APLICAÇÕES</v>
      </c>
      <c r="C1246" s="83">
        <f t="shared" si="38"/>
        <v>11</v>
      </c>
      <c r="D1246" s="50" t="s">
        <v>258</v>
      </c>
      <c r="E1246" s="50" t="s">
        <v>410</v>
      </c>
      <c r="F1246" s="51">
        <v>44155</v>
      </c>
      <c r="G1246" s="50" t="s">
        <v>621</v>
      </c>
      <c r="H1246" s="52">
        <v>100</v>
      </c>
      <c r="I1246" s="50" t="s">
        <v>675</v>
      </c>
      <c r="J1246" s="50" t="s">
        <v>409</v>
      </c>
      <c r="K1246" s="50" t="s">
        <v>410</v>
      </c>
      <c r="L1246" s="50" t="s">
        <v>497</v>
      </c>
      <c r="M1246" s="52">
        <v>176887</v>
      </c>
      <c r="N1246" s="50" t="s">
        <v>498</v>
      </c>
      <c r="O1246" s="50"/>
      <c r="P1246" s="55">
        <v>0.78</v>
      </c>
      <c r="Q1246" s="52">
        <v>11</v>
      </c>
      <c r="R1246" s="50" t="s">
        <v>499</v>
      </c>
      <c r="S1246" s="52">
        <v>2020</v>
      </c>
      <c r="T1246" s="50" t="s">
        <v>1839</v>
      </c>
      <c r="U1246" s="50" t="s">
        <v>263</v>
      </c>
      <c r="V1246" s="50" t="s">
        <v>276</v>
      </c>
      <c r="W1246" s="50" t="s">
        <v>500</v>
      </c>
      <c r="X1246" s="52">
        <v>1</v>
      </c>
      <c r="Y1246" s="52"/>
      <c r="Z1246" s="50" t="s">
        <v>266</v>
      </c>
      <c r="AA1246" s="52">
        <v>1</v>
      </c>
      <c r="AB1246" s="52">
        <v>1</v>
      </c>
      <c r="AC1246" s="51">
        <v>44155</v>
      </c>
      <c r="AD1246" s="51">
        <v>44169</v>
      </c>
      <c r="AE1246" s="50" t="s">
        <v>670</v>
      </c>
    </row>
    <row r="1247" spans="1:31" ht="17.25" customHeight="1">
      <c r="A1247" s="57" t="str">
        <f t="shared" si="39"/>
        <v>APLICAÇÃO / RESGATE DE APLICAÇÃO</v>
      </c>
      <c r="B1247" s="69" t="str">
        <f>VLOOKUP(A1247,'De Para'!$C$3:$D$195,2,0)</f>
        <v>RECEBÍVEIS NAO CORRENTES</v>
      </c>
      <c r="C1247" s="83">
        <f t="shared" ref="C1247:C1310" si="40">MONTH(AC1247)</f>
        <v>11</v>
      </c>
      <c r="D1247" s="50" t="s">
        <v>258</v>
      </c>
      <c r="E1247" s="50" t="s">
        <v>410</v>
      </c>
      <c r="F1247" s="51">
        <v>44155</v>
      </c>
      <c r="G1247" s="50" t="s">
        <v>259</v>
      </c>
      <c r="H1247" s="52">
        <v>100</v>
      </c>
      <c r="I1247" s="50" t="s">
        <v>690</v>
      </c>
      <c r="J1247" s="50" t="s">
        <v>409</v>
      </c>
      <c r="K1247" s="50" t="s">
        <v>410</v>
      </c>
      <c r="L1247" s="50" t="s">
        <v>260</v>
      </c>
      <c r="M1247" s="52">
        <v>176888</v>
      </c>
      <c r="N1247" s="50" t="s">
        <v>261</v>
      </c>
      <c r="O1247" s="50"/>
      <c r="P1247" s="55">
        <v>-60742.91</v>
      </c>
      <c r="Q1247" s="52">
        <v>11</v>
      </c>
      <c r="R1247" s="50" t="s">
        <v>262</v>
      </c>
      <c r="S1247" s="52">
        <v>2020</v>
      </c>
      <c r="T1247" s="50" t="s">
        <v>1840</v>
      </c>
      <c r="U1247" s="50" t="s">
        <v>263</v>
      </c>
      <c r="V1247" s="50" t="s">
        <v>264</v>
      </c>
      <c r="W1247" s="50" t="s">
        <v>265</v>
      </c>
      <c r="X1247" s="52">
        <v>1</v>
      </c>
      <c r="Y1247" s="52"/>
      <c r="Z1247" s="50" t="s">
        <v>266</v>
      </c>
      <c r="AA1247" s="52">
        <v>1</v>
      </c>
      <c r="AB1247" s="52">
        <v>1</v>
      </c>
      <c r="AC1247" s="51">
        <v>44155</v>
      </c>
      <c r="AD1247" s="51">
        <v>44169</v>
      </c>
      <c r="AE1247" s="50" t="s">
        <v>671</v>
      </c>
    </row>
    <row r="1248" spans="1:31" ht="17.25" customHeight="1">
      <c r="A1248" s="57" t="str">
        <f t="shared" si="39"/>
        <v>APLICAÇÃO / RESGATE DE APLICAÇÃO</v>
      </c>
      <c r="B1248" s="69" t="str">
        <f>VLOOKUP(A1248,'De Para'!$C$3:$D$195,2,0)</f>
        <v>RECEBÍVEIS NAO CORRENTES</v>
      </c>
      <c r="C1248" s="83">
        <f t="shared" si="40"/>
        <v>11</v>
      </c>
      <c r="D1248" s="50" t="s">
        <v>258</v>
      </c>
      <c r="E1248" s="50" t="s">
        <v>410</v>
      </c>
      <c r="F1248" s="51">
        <v>44155</v>
      </c>
      <c r="G1248" s="50" t="s">
        <v>624</v>
      </c>
      <c r="H1248" s="52">
        <v>100</v>
      </c>
      <c r="I1248" s="50" t="s">
        <v>675</v>
      </c>
      <c r="J1248" s="50" t="s">
        <v>409</v>
      </c>
      <c r="K1248" s="50" t="s">
        <v>410</v>
      </c>
      <c r="L1248" s="50" t="s">
        <v>260</v>
      </c>
      <c r="M1248" s="52">
        <v>176889</v>
      </c>
      <c r="N1248" s="50" t="s">
        <v>261</v>
      </c>
      <c r="O1248" s="50"/>
      <c r="P1248" s="55">
        <v>60742.91</v>
      </c>
      <c r="Q1248" s="52">
        <v>11</v>
      </c>
      <c r="R1248" s="50" t="s">
        <v>262</v>
      </c>
      <c r="S1248" s="52">
        <v>2020</v>
      </c>
      <c r="T1248" s="50" t="s">
        <v>1840</v>
      </c>
      <c r="U1248" s="50" t="s">
        <v>263</v>
      </c>
      <c r="V1248" s="50" t="s">
        <v>264</v>
      </c>
      <c r="W1248" s="50" t="s">
        <v>265</v>
      </c>
      <c r="X1248" s="52">
        <v>1</v>
      </c>
      <c r="Y1248" s="52"/>
      <c r="Z1248" s="50" t="s">
        <v>266</v>
      </c>
      <c r="AA1248" s="52">
        <v>1</v>
      </c>
      <c r="AB1248" s="52">
        <v>0</v>
      </c>
      <c r="AC1248" s="51">
        <v>44155</v>
      </c>
      <c r="AD1248" s="51">
        <v>44169</v>
      </c>
      <c r="AE1248" s="50" t="s">
        <v>670</v>
      </c>
    </row>
    <row r="1249" spans="1:31" ht="17.25" customHeight="1">
      <c r="A1249" s="57" t="str">
        <f t="shared" si="39"/>
        <v>MATERIAIS HOSPITALARES C/ RESTRICAO</v>
      </c>
      <c r="B1249" s="69" t="str">
        <f>VLOOKUP(A1249,'De Para'!$C$3:$D$195,2,0)</f>
        <v>FORNECEDORES</v>
      </c>
      <c r="C1249" s="83">
        <f t="shared" si="40"/>
        <v>11</v>
      </c>
      <c r="D1249" s="50" t="s">
        <v>258</v>
      </c>
      <c r="E1249" s="50" t="s">
        <v>410</v>
      </c>
      <c r="F1249" s="51">
        <v>44158</v>
      </c>
      <c r="G1249" s="50" t="s">
        <v>278</v>
      </c>
      <c r="H1249" s="52">
        <v>100</v>
      </c>
      <c r="I1249" s="50" t="s">
        <v>675</v>
      </c>
      <c r="J1249" s="50" t="s">
        <v>409</v>
      </c>
      <c r="K1249" s="50" t="s">
        <v>410</v>
      </c>
      <c r="L1249" s="50" t="s">
        <v>359</v>
      </c>
      <c r="M1249" s="52">
        <v>176979</v>
      </c>
      <c r="N1249" s="50" t="s">
        <v>360</v>
      </c>
      <c r="O1249" s="50" t="s">
        <v>2302</v>
      </c>
      <c r="P1249" s="55">
        <v>-481.44</v>
      </c>
      <c r="Q1249" s="52">
        <v>11</v>
      </c>
      <c r="R1249" s="50" t="s">
        <v>2303</v>
      </c>
      <c r="S1249" s="52">
        <v>2020</v>
      </c>
      <c r="T1249" s="50" t="s">
        <v>2304</v>
      </c>
      <c r="U1249" s="50" t="s">
        <v>263</v>
      </c>
      <c r="V1249" s="50" t="s">
        <v>303</v>
      </c>
      <c r="W1249" s="50" t="s">
        <v>344</v>
      </c>
      <c r="X1249" s="52">
        <v>1</v>
      </c>
      <c r="Y1249" s="52">
        <v>145606</v>
      </c>
      <c r="Z1249" s="50" t="s">
        <v>266</v>
      </c>
      <c r="AA1249" s="52">
        <v>1</v>
      </c>
      <c r="AB1249" s="52">
        <v>0</v>
      </c>
      <c r="AC1249" s="51">
        <v>44158</v>
      </c>
      <c r="AD1249" s="51">
        <v>44169</v>
      </c>
      <c r="AE1249" s="50" t="s">
        <v>670</v>
      </c>
    </row>
    <row r="1250" spans="1:31" ht="17.25" customHeight="1">
      <c r="A1250" s="57" t="str">
        <f t="shared" si="39"/>
        <v>GASES HOSPITALARES</v>
      </c>
      <c r="B1250" s="69" t="str">
        <f>VLOOKUP(A1250,'De Para'!$C$3:$D$195,2,0)</f>
        <v>FORNECEDORES</v>
      </c>
      <c r="C1250" s="83">
        <f t="shared" si="40"/>
        <v>11</v>
      </c>
      <c r="D1250" s="50" t="s">
        <v>258</v>
      </c>
      <c r="E1250" s="50" t="s">
        <v>410</v>
      </c>
      <c r="F1250" s="51">
        <v>44158</v>
      </c>
      <c r="G1250" s="50" t="s">
        <v>278</v>
      </c>
      <c r="H1250" s="52">
        <v>100</v>
      </c>
      <c r="I1250" s="50" t="s">
        <v>675</v>
      </c>
      <c r="J1250" s="50" t="s">
        <v>409</v>
      </c>
      <c r="K1250" s="50" t="s">
        <v>410</v>
      </c>
      <c r="L1250" s="50" t="s">
        <v>464</v>
      </c>
      <c r="M1250" s="52">
        <v>176980</v>
      </c>
      <c r="N1250" s="50" t="s">
        <v>465</v>
      </c>
      <c r="O1250" s="50" t="s">
        <v>686</v>
      </c>
      <c r="P1250" s="55">
        <v>-675</v>
      </c>
      <c r="Q1250" s="52">
        <v>11</v>
      </c>
      <c r="R1250" s="50" t="s">
        <v>2305</v>
      </c>
      <c r="S1250" s="52">
        <v>2020</v>
      </c>
      <c r="T1250" s="50" t="s">
        <v>2306</v>
      </c>
      <c r="U1250" s="50" t="s">
        <v>263</v>
      </c>
      <c r="V1250" s="50" t="s">
        <v>303</v>
      </c>
      <c r="W1250" s="50" t="s">
        <v>466</v>
      </c>
      <c r="X1250" s="52">
        <v>1</v>
      </c>
      <c r="Y1250" s="52">
        <v>148762</v>
      </c>
      <c r="Z1250" s="50" t="s">
        <v>266</v>
      </c>
      <c r="AA1250" s="52">
        <v>1</v>
      </c>
      <c r="AB1250" s="52">
        <v>0</v>
      </c>
      <c r="AC1250" s="51">
        <v>44158</v>
      </c>
      <c r="AD1250" s="51">
        <v>44169</v>
      </c>
      <c r="AE1250" s="50" t="s">
        <v>670</v>
      </c>
    </row>
    <row r="1251" spans="1:31" ht="17.25" customHeight="1">
      <c r="A1251" s="57" t="str">
        <f t="shared" si="39"/>
        <v>MATERIAIS HOSPITALARES C/ RESTRICAO</v>
      </c>
      <c r="B1251" s="69" t="str">
        <f>VLOOKUP(A1251,'De Para'!$C$3:$D$195,2,0)</f>
        <v>FORNECEDORES</v>
      </c>
      <c r="C1251" s="83">
        <f t="shared" si="40"/>
        <v>11</v>
      </c>
      <c r="D1251" s="50" t="s">
        <v>258</v>
      </c>
      <c r="E1251" s="50" t="s">
        <v>410</v>
      </c>
      <c r="F1251" s="51">
        <v>44158</v>
      </c>
      <c r="G1251" s="50" t="s">
        <v>278</v>
      </c>
      <c r="H1251" s="52">
        <v>100</v>
      </c>
      <c r="I1251" s="50" t="s">
        <v>675</v>
      </c>
      <c r="J1251" s="50" t="s">
        <v>409</v>
      </c>
      <c r="K1251" s="50" t="s">
        <v>410</v>
      </c>
      <c r="L1251" s="50" t="s">
        <v>359</v>
      </c>
      <c r="M1251" s="52">
        <v>176981</v>
      </c>
      <c r="N1251" s="50" t="s">
        <v>360</v>
      </c>
      <c r="O1251" s="50" t="s">
        <v>576</v>
      </c>
      <c r="P1251" s="55">
        <v>-768</v>
      </c>
      <c r="Q1251" s="52">
        <v>11</v>
      </c>
      <c r="R1251" s="50" t="s">
        <v>533</v>
      </c>
      <c r="S1251" s="52">
        <v>2020</v>
      </c>
      <c r="T1251" s="50" t="s">
        <v>2307</v>
      </c>
      <c r="U1251" s="50" t="s">
        <v>263</v>
      </c>
      <c r="V1251" s="50" t="s">
        <v>303</v>
      </c>
      <c r="W1251" s="50" t="s">
        <v>344</v>
      </c>
      <c r="X1251" s="52">
        <v>1</v>
      </c>
      <c r="Y1251" s="52">
        <v>148832</v>
      </c>
      <c r="Z1251" s="50" t="s">
        <v>266</v>
      </c>
      <c r="AA1251" s="52">
        <v>1</v>
      </c>
      <c r="AB1251" s="52">
        <v>0</v>
      </c>
      <c r="AC1251" s="51">
        <v>44158</v>
      </c>
      <c r="AD1251" s="51">
        <v>44169</v>
      </c>
      <c r="AE1251" s="50" t="s">
        <v>670</v>
      </c>
    </row>
    <row r="1252" spans="1:31" ht="17.25" customHeight="1">
      <c r="A1252" s="57" t="str">
        <f t="shared" si="39"/>
        <v>MATERIAIS HOSPITALARES C/ RESTRICAO</v>
      </c>
      <c r="B1252" s="69" t="str">
        <f>VLOOKUP(A1252,'De Para'!$C$3:$D$195,2,0)</f>
        <v>FORNECEDORES</v>
      </c>
      <c r="C1252" s="83">
        <f t="shared" si="40"/>
        <v>11</v>
      </c>
      <c r="D1252" s="50" t="s">
        <v>258</v>
      </c>
      <c r="E1252" s="50" t="s">
        <v>410</v>
      </c>
      <c r="F1252" s="51">
        <v>44158</v>
      </c>
      <c r="G1252" s="50" t="s">
        <v>278</v>
      </c>
      <c r="H1252" s="52">
        <v>100</v>
      </c>
      <c r="I1252" s="50" t="s">
        <v>675</v>
      </c>
      <c r="J1252" s="50" t="s">
        <v>409</v>
      </c>
      <c r="K1252" s="50" t="s">
        <v>410</v>
      </c>
      <c r="L1252" s="50" t="s">
        <v>359</v>
      </c>
      <c r="M1252" s="52">
        <v>176982</v>
      </c>
      <c r="N1252" s="50" t="s">
        <v>360</v>
      </c>
      <c r="O1252" s="50" t="s">
        <v>372</v>
      </c>
      <c r="P1252" s="55">
        <v>-1438.5</v>
      </c>
      <c r="Q1252" s="52">
        <v>11</v>
      </c>
      <c r="R1252" s="50" t="s">
        <v>2308</v>
      </c>
      <c r="S1252" s="52">
        <v>2020</v>
      </c>
      <c r="T1252" s="50" t="s">
        <v>2309</v>
      </c>
      <c r="U1252" s="50" t="s">
        <v>263</v>
      </c>
      <c r="V1252" s="50" t="s">
        <v>303</v>
      </c>
      <c r="W1252" s="50" t="s">
        <v>344</v>
      </c>
      <c r="X1252" s="52">
        <v>1</v>
      </c>
      <c r="Y1252" s="52">
        <v>148846</v>
      </c>
      <c r="Z1252" s="50" t="s">
        <v>266</v>
      </c>
      <c r="AA1252" s="52">
        <v>1</v>
      </c>
      <c r="AB1252" s="52">
        <v>0</v>
      </c>
      <c r="AC1252" s="51">
        <v>44158</v>
      </c>
      <c r="AD1252" s="51">
        <v>44169</v>
      </c>
      <c r="AE1252" s="50" t="s">
        <v>670</v>
      </c>
    </row>
    <row r="1253" spans="1:31" ht="17.25" customHeight="1">
      <c r="A1253" s="57" t="str">
        <f t="shared" si="39"/>
        <v>MATERIAIS HOSPITALARES C/ RESTRICAO</v>
      </c>
      <c r="B1253" s="69" t="str">
        <f>VLOOKUP(A1253,'De Para'!$C$3:$D$195,2,0)</f>
        <v>FORNECEDORES</v>
      </c>
      <c r="C1253" s="83">
        <f t="shared" si="40"/>
        <v>11</v>
      </c>
      <c r="D1253" s="50" t="s">
        <v>258</v>
      </c>
      <c r="E1253" s="50" t="s">
        <v>410</v>
      </c>
      <c r="F1253" s="51">
        <v>44158</v>
      </c>
      <c r="G1253" s="50" t="s">
        <v>278</v>
      </c>
      <c r="H1253" s="52">
        <v>100</v>
      </c>
      <c r="I1253" s="50" t="s">
        <v>675</v>
      </c>
      <c r="J1253" s="50" t="s">
        <v>409</v>
      </c>
      <c r="K1253" s="50" t="s">
        <v>410</v>
      </c>
      <c r="L1253" s="50" t="s">
        <v>359</v>
      </c>
      <c r="M1253" s="52">
        <v>176983</v>
      </c>
      <c r="N1253" s="50" t="s">
        <v>360</v>
      </c>
      <c r="O1253" s="50" t="s">
        <v>482</v>
      </c>
      <c r="P1253" s="55">
        <v>-197.4</v>
      </c>
      <c r="Q1253" s="52">
        <v>11</v>
      </c>
      <c r="R1253" s="50" t="s">
        <v>2310</v>
      </c>
      <c r="S1253" s="52">
        <v>2020</v>
      </c>
      <c r="T1253" s="50" t="s">
        <v>2311</v>
      </c>
      <c r="U1253" s="50" t="s">
        <v>263</v>
      </c>
      <c r="V1253" s="50" t="s">
        <v>303</v>
      </c>
      <c r="W1253" s="50" t="s">
        <v>344</v>
      </c>
      <c r="X1253" s="52">
        <v>1</v>
      </c>
      <c r="Y1253" s="52">
        <v>148851</v>
      </c>
      <c r="Z1253" s="50" t="s">
        <v>266</v>
      </c>
      <c r="AA1253" s="52">
        <v>1</v>
      </c>
      <c r="AB1253" s="52">
        <v>0</v>
      </c>
      <c r="AC1253" s="51">
        <v>44158</v>
      </c>
      <c r="AD1253" s="51">
        <v>44169</v>
      </c>
      <c r="AE1253" s="50" t="s">
        <v>670</v>
      </c>
    </row>
    <row r="1254" spans="1:31" ht="17.25" customHeight="1">
      <c r="A1254" s="57" t="str">
        <f t="shared" si="39"/>
        <v>MATERIAIS HOSPITALARES C/ RESTRICAO</v>
      </c>
      <c r="B1254" s="69" t="str">
        <f>VLOOKUP(A1254,'De Para'!$C$3:$D$195,2,0)</f>
        <v>FORNECEDORES</v>
      </c>
      <c r="C1254" s="83">
        <f t="shared" si="40"/>
        <v>11</v>
      </c>
      <c r="D1254" s="50" t="s">
        <v>258</v>
      </c>
      <c r="E1254" s="50" t="s">
        <v>410</v>
      </c>
      <c r="F1254" s="51">
        <v>44158</v>
      </c>
      <c r="G1254" s="50" t="s">
        <v>278</v>
      </c>
      <c r="H1254" s="52">
        <v>100</v>
      </c>
      <c r="I1254" s="50" t="s">
        <v>675</v>
      </c>
      <c r="J1254" s="50" t="s">
        <v>409</v>
      </c>
      <c r="K1254" s="50" t="s">
        <v>410</v>
      </c>
      <c r="L1254" s="50" t="s">
        <v>359</v>
      </c>
      <c r="M1254" s="52">
        <v>176984</v>
      </c>
      <c r="N1254" s="50" t="s">
        <v>360</v>
      </c>
      <c r="O1254" s="50" t="s">
        <v>444</v>
      </c>
      <c r="P1254" s="55">
        <v>-490</v>
      </c>
      <c r="Q1254" s="52">
        <v>11</v>
      </c>
      <c r="R1254" s="50" t="s">
        <v>2312</v>
      </c>
      <c r="S1254" s="52">
        <v>2020</v>
      </c>
      <c r="T1254" s="50" t="s">
        <v>2313</v>
      </c>
      <c r="U1254" s="50" t="s">
        <v>263</v>
      </c>
      <c r="V1254" s="50" t="s">
        <v>303</v>
      </c>
      <c r="W1254" s="50" t="s">
        <v>344</v>
      </c>
      <c r="X1254" s="52">
        <v>1</v>
      </c>
      <c r="Y1254" s="52">
        <v>148856</v>
      </c>
      <c r="Z1254" s="50" t="s">
        <v>266</v>
      </c>
      <c r="AA1254" s="52">
        <v>1</v>
      </c>
      <c r="AB1254" s="52">
        <v>0</v>
      </c>
      <c r="AC1254" s="51">
        <v>44158</v>
      </c>
      <c r="AD1254" s="51">
        <v>44169</v>
      </c>
      <c r="AE1254" s="50" t="s">
        <v>670</v>
      </c>
    </row>
    <row r="1255" spans="1:31" ht="17.25" customHeight="1">
      <c r="A1255" s="57" t="str">
        <f t="shared" si="39"/>
        <v>SERVIÇO DE MANUTENÇÃO DE SOFTWARE/HARDWARE</v>
      </c>
      <c r="B1255" s="69" t="str">
        <f>VLOOKUP(A1255,'De Para'!$C$3:$D$195,2,0)</f>
        <v>FORNECEDORES</v>
      </c>
      <c r="C1255" s="83">
        <f t="shared" si="40"/>
        <v>11</v>
      </c>
      <c r="D1255" s="50" t="s">
        <v>258</v>
      </c>
      <c r="E1255" s="50" t="s">
        <v>410</v>
      </c>
      <c r="F1255" s="51">
        <v>44158</v>
      </c>
      <c r="G1255" s="50" t="s">
        <v>278</v>
      </c>
      <c r="H1255" s="52">
        <v>100</v>
      </c>
      <c r="I1255" s="50" t="s">
        <v>675</v>
      </c>
      <c r="J1255" s="50" t="s">
        <v>409</v>
      </c>
      <c r="K1255" s="50" t="s">
        <v>410</v>
      </c>
      <c r="L1255" s="50" t="s">
        <v>285</v>
      </c>
      <c r="M1255" s="52">
        <v>176985</v>
      </c>
      <c r="N1255" s="50" t="s">
        <v>286</v>
      </c>
      <c r="O1255" s="50" t="s">
        <v>1621</v>
      </c>
      <c r="P1255" s="55">
        <v>-55096</v>
      </c>
      <c r="Q1255" s="52">
        <v>11</v>
      </c>
      <c r="R1255" s="50" t="s">
        <v>572</v>
      </c>
      <c r="S1255" s="52">
        <v>2020</v>
      </c>
      <c r="T1255" s="50" t="s">
        <v>2314</v>
      </c>
      <c r="U1255" s="50" t="s">
        <v>263</v>
      </c>
      <c r="V1255" s="50" t="s">
        <v>288</v>
      </c>
      <c r="W1255" s="50" t="s">
        <v>289</v>
      </c>
      <c r="X1255" s="52">
        <v>1</v>
      </c>
      <c r="Y1255" s="52">
        <v>149019</v>
      </c>
      <c r="Z1255" s="50" t="s">
        <v>266</v>
      </c>
      <c r="AA1255" s="52">
        <v>1</v>
      </c>
      <c r="AB1255" s="52">
        <v>0</v>
      </c>
      <c r="AC1255" s="51">
        <v>44158</v>
      </c>
      <c r="AD1255" s="51">
        <v>44169</v>
      </c>
      <c r="AE1255" s="50" t="s">
        <v>670</v>
      </c>
    </row>
    <row r="1256" spans="1:31" ht="17.25" customHeight="1">
      <c r="A1256" s="57" t="str">
        <f t="shared" si="39"/>
        <v>SERVIÇOS MÉDICOS</v>
      </c>
      <c r="B1256" s="69" t="str">
        <f>VLOOKUP(A1256,'De Para'!$C$3:$D$195,2,0)</f>
        <v>FORNECEDORES</v>
      </c>
      <c r="C1256" s="83">
        <f t="shared" si="40"/>
        <v>11</v>
      </c>
      <c r="D1256" s="50" t="s">
        <v>258</v>
      </c>
      <c r="E1256" s="50" t="s">
        <v>410</v>
      </c>
      <c r="F1256" s="51">
        <v>44158</v>
      </c>
      <c r="G1256" s="50" t="s">
        <v>278</v>
      </c>
      <c r="H1256" s="52">
        <v>100</v>
      </c>
      <c r="I1256" s="50" t="s">
        <v>675</v>
      </c>
      <c r="J1256" s="50" t="s">
        <v>409</v>
      </c>
      <c r="K1256" s="50" t="s">
        <v>410</v>
      </c>
      <c r="L1256" s="50" t="s">
        <v>293</v>
      </c>
      <c r="M1256" s="52">
        <v>176986</v>
      </c>
      <c r="N1256" s="50" t="s">
        <v>294</v>
      </c>
      <c r="O1256" s="50" t="s">
        <v>1439</v>
      </c>
      <c r="P1256" s="55">
        <v>-20640</v>
      </c>
      <c r="Q1256" s="52">
        <v>11</v>
      </c>
      <c r="R1256" s="50" t="s">
        <v>2315</v>
      </c>
      <c r="S1256" s="52">
        <v>2020</v>
      </c>
      <c r="T1256" s="50" t="s">
        <v>2316</v>
      </c>
      <c r="U1256" s="50" t="s">
        <v>263</v>
      </c>
      <c r="V1256" s="50" t="s">
        <v>288</v>
      </c>
      <c r="W1256" s="50" t="s">
        <v>295</v>
      </c>
      <c r="X1256" s="52">
        <v>1</v>
      </c>
      <c r="Y1256" s="52">
        <v>149074</v>
      </c>
      <c r="Z1256" s="50" t="s">
        <v>266</v>
      </c>
      <c r="AA1256" s="52">
        <v>1</v>
      </c>
      <c r="AB1256" s="52">
        <v>0</v>
      </c>
      <c r="AC1256" s="51">
        <v>44158</v>
      </c>
      <c r="AD1256" s="51">
        <v>44169</v>
      </c>
      <c r="AE1256" s="50" t="s">
        <v>670</v>
      </c>
    </row>
    <row r="1257" spans="1:31" ht="17.25" customHeight="1">
      <c r="A1257" s="57" t="str">
        <f t="shared" si="39"/>
        <v>ADIANTAMENTO FORNECEDORES (Não usar)</v>
      </c>
      <c r="B1257" s="69" t="str">
        <f>VLOOKUP(A1257,'De Para'!$C$3:$D$195,2,0)</f>
        <v>FORNECEDORES</v>
      </c>
      <c r="C1257" s="83">
        <f t="shared" si="40"/>
        <v>11</v>
      </c>
      <c r="D1257" s="50" t="s">
        <v>258</v>
      </c>
      <c r="E1257" s="50" t="s">
        <v>410</v>
      </c>
      <c r="F1257" s="51">
        <v>44158</v>
      </c>
      <c r="G1257" s="50" t="s">
        <v>278</v>
      </c>
      <c r="H1257" s="52">
        <v>100</v>
      </c>
      <c r="I1257" s="50" t="s">
        <v>675</v>
      </c>
      <c r="J1257" s="50" t="s">
        <v>409</v>
      </c>
      <c r="K1257" s="50" t="s">
        <v>410</v>
      </c>
      <c r="L1257" s="50" t="s">
        <v>406</v>
      </c>
      <c r="M1257" s="52">
        <v>176987</v>
      </c>
      <c r="N1257" s="50" t="s">
        <v>407</v>
      </c>
      <c r="O1257" s="50" t="s">
        <v>2317</v>
      </c>
      <c r="P1257" s="55">
        <v>-18111.5</v>
      </c>
      <c r="Q1257" s="52">
        <v>11</v>
      </c>
      <c r="R1257" s="50" t="s">
        <v>2318</v>
      </c>
      <c r="S1257" s="52">
        <v>2020</v>
      </c>
      <c r="T1257" s="50" t="s">
        <v>2319</v>
      </c>
      <c r="U1257" s="50" t="s">
        <v>263</v>
      </c>
      <c r="V1257" s="50" t="s">
        <v>355</v>
      </c>
      <c r="W1257" s="50" t="s">
        <v>408</v>
      </c>
      <c r="X1257" s="52">
        <v>1</v>
      </c>
      <c r="Y1257" s="52">
        <v>149735</v>
      </c>
      <c r="Z1257" s="50" t="s">
        <v>266</v>
      </c>
      <c r="AA1257" s="52">
        <v>1</v>
      </c>
      <c r="AB1257" s="52">
        <v>0</v>
      </c>
      <c r="AC1257" s="51">
        <v>44158</v>
      </c>
      <c r="AD1257" s="51">
        <v>44169</v>
      </c>
      <c r="AE1257" s="50" t="s">
        <v>670</v>
      </c>
    </row>
    <row r="1258" spans="1:31" ht="17.25" customHeight="1">
      <c r="A1258" s="57" t="str">
        <f t="shared" si="39"/>
        <v>SERVIÇO DE MANUTENÇÃO DE SOFTWARE/HARDWARE</v>
      </c>
      <c r="B1258" s="69" t="str">
        <f>VLOOKUP(A1258,'De Para'!$C$3:$D$195,2,0)</f>
        <v>FORNECEDORES</v>
      </c>
      <c r="C1258" s="83">
        <f t="shared" si="40"/>
        <v>11</v>
      </c>
      <c r="D1258" s="50" t="s">
        <v>258</v>
      </c>
      <c r="E1258" s="50" t="s">
        <v>410</v>
      </c>
      <c r="F1258" s="51">
        <v>44158</v>
      </c>
      <c r="G1258" s="50" t="s">
        <v>278</v>
      </c>
      <c r="H1258" s="52">
        <v>100</v>
      </c>
      <c r="I1258" s="50" t="s">
        <v>675</v>
      </c>
      <c r="J1258" s="50" t="s">
        <v>409</v>
      </c>
      <c r="K1258" s="50" t="s">
        <v>410</v>
      </c>
      <c r="L1258" s="50" t="s">
        <v>285</v>
      </c>
      <c r="M1258" s="52">
        <v>176988</v>
      </c>
      <c r="N1258" s="50" t="s">
        <v>286</v>
      </c>
      <c r="O1258" s="50" t="s">
        <v>287</v>
      </c>
      <c r="P1258" s="55">
        <v>-20928.55</v>
      </c>
      <c r="Q1258" s="52">
        <v>11</v>
      </c>
      <c r="R1258" s="50" t="s">
        <v>2320</v>
      </c>
      <c r="S1258" s="52">
        <v>2020</v>
      </c>
      <c r="T1258" s="50" t="s">
        <v>2321</v>
      </c>
      <c r="U1258" s="50" t="s">
        <v>263</v>
      </c>
      <c r="V1258" s="50" t="s">
        <v>288</v>
      </c>
      <c r="W1258" s="50" t="s">
        <v>289</v>
      </c>
      <c r="X1258" s="52">
        <v>1</v>
      </c>
      <c r="Y1258" s="52">
        <v>149036</v>
      </c>
      <c r="Z1258" s="50" t="s">
        <v>266</v>
      </c>
      <c r="AA1258" s="52">
        <v>1</v>
      </c>
      <c r="AB1258" s="52">
        <v>0</v>
      </c>
      <c r="AC1258" s="51">
        <v>44158</v>
      </c>
      <c r="AD1258" s="51">
        <v>44169</v>
      </c>
      <c r="AE1258" s="50" t="s">
        <v>670</v>
      </c>
    </row>
    <row r="1259" spans="1:31" ht="17.25" customHeight="1">
      <c r="A1259" s="57" t="str">
        <f t="shared" si="39"/>
        <v>ALUGUEL DE MÁQUINAS E EQUIPAMENTOS</v>
      </c>
      <c r="B1259" s="69" t="str">
        <f>VLOOKUP(A1259,'De Para'!$C$3:$D$195,2,0)</f>
        <v>FORNECEDORES</v>
      </c>
      <c r="C1259" s="83">
        <f t="shared" si="40"/>
        <v>11</v>
      </c>
      <c r="D1259" s="50" t="s">
        <v>258</v>
      </c>
      <c r="E1259" s="50" t="s">
        <v>410</v>
      </c>
      <c r="F1259" s="51">
        <v>44159</v>
      </c>
      <c r="G1259" s="50" t="s">
        <v>278</v>
      </c>
      <c r="H1259" s="52">
        <v>100</v>
      </c>
      <c r="I1259" s="50" t="s">
        <v>675</v>
      </c>
      <c r="J1259" s="50" t="s">
        <v>409</v>
      </c>
      <c r="K1259" s="50" t="s">
        <v>410</v>
      </c>
      <c r="L1259" s="50" t="s">
        <v>439</v>
      </c>
      <c r="M1259" s="52">
        <v>177281</v>
      </c>
      <c r="N1259" s="50" t="s">
        <v>440</v>
      </c>
      <c r="O1259" s="50" t="s">
        <v>927</v>
      </c>
      <c r="P1259" s="55">
        <v>-33964</v>
      </c>
      <c r="Q1259" s="52">
        <v>11</v>
      </c>
      <c r="R1259" s="50" t="s">
        <v>2322</v>
      </c>
      <c r="S1259" s="52">
        <v>2020</v>
      </c>
      <c r="T1259" s="50" t="s">
        <v>2323</v>
      </c>
      <c r="U1259" s="50" t="s">
        <v>263</v>
      </c>
      <c r="V1259" s="50" t="s">
        <v>329</v>
      </c>
      <c r="W1259" s="50" t="s">
        <v>330</v>
      </c>
      <c r="X1259" s="52">
        <v>1</v>
      </c>
      <c r="Y1259" s="52">
        <v>148602</v>
      </c>
      <c r="Z1259" s="50" t="s">
        <v>266</v>
      </c>
      <c r="AA1259" s="52">
        <v>0</v>
      </c>
      <c r="AB1259" s="52">
        <v>0</v>
      </c>
      <c r="AC1259" s="51">
        <v>44159</v>
      </c>
      <c r="AD1259" s="51"/>
      <c r="AE1259" s="50" t="s">
        <v>670</v>
      </c>
    </row>
    <row r="1260" spans="1:31" ht="17.25" customHeight="1">
      <c r="A1260" s="57" t="str">
        <f t="shared" si="39"/>
        <v>SERVIÇO DE LIMPEZA E HIGIENIZAÇÃO</v>
      </c>
      <c r="B1260" s="69" t="str">
        <f>VLOOKUP(A1260,'De Para'!$C$3:$D$195,2,0)</f>
        <v>FORNECEDORES</v>
      </c>
      <c r="C1260" s="83">
        <f t="shared" si="40"/>
        <v>11</v>
      </c>
      <c r="D1260" s="50" t="s">
        <v>258</v>
      </c>
      <c r="E1260" s="50" t="s">
        <v>410</v>
      </c>
      <c r="F1260" s="51">
        <v>44159</v>
      </c>
      <c r="G1260" s="50" t="s">
        <v>278</v>
      </c>
      <c r="H1260" s="52">
        <v>100</v>
      </c>
      <c r="I1260" s="50" t="s">
        <v>675</v>
      </c>
      <c r="J1260" s="50" t="s">
        <v>409</v>
      </c>
      <c r="K1260" s="50" t="s">
        <v>410</v>
      </c>
      <c r="L1260" s="50" t="s">
        <v>318</v>
      </c>
      <c r="M1260" s="52">
        <v>177282</v>
      </c>
      <c r="N1260" s="50" t="s">
        <v>319</v>
      </c>
      <c r="O1260" s="50" t="s">
        <v>427</v>
      </c>
      <c r="P1260" s="55">
        <v>-41625</v>
      </c>
      <c r="Q1260" s="52">
        <v>11</v>
      </c>
      <c r="R1260" s="50" t="s">
        <v>540</v>
      </c>
      <c r="S1260" s="52">
        <v>2020</v>
      </c>
      <c r="T1260" s="50" t="s">
        <v>2324</v>
      </c>
      <c r="U1260" s="50" t="s">
        <v>263</v>
      </c>
      <c r="V1260" s="50" t="s">
        <v>288</v>
      </c>
      <c r="W1260" s="50" t="s">
        <v>289</v>
      </c>
      <c r="X1260" s="52">
        <v>1</v>
      </c>
      <c r="Y1260" s="52">
        <v>148654</v>
      </c>
      <c r="Z1260" s="50" t="s">
        <v>266</v>
      </c>
      <c r="AA1260" s="52">
        <v>0</v>
      </c>
      <c r="AB1260" s="52">
        <v>0</v>
      </c>
      <c r="AC1260" s="51">
        <v>44159</v>
      </c>
      <c r="AD1260" s="51"/>
      <c r="AE1260" s="50" t="s">
        <v>670</v>
      </c>
    </row>
    <row r="1261" spans="1:31" ht="17.25" customHeight="1">
      <c r="A1261" s="57" t="str">
        <f t="shared" si="39"/>
        <v>SERVIÇO DE LIMPEZA E HIGIENIZAÇÃO</v>
      </c>
      <c r="B1261" s="69" t="str">
        <f>VLOOKUP(A1261,'De Para'!$C$3:$D$195,2,0)</f>
        <v>FORNECEDORES</v>
      </c>
      <c r="C1261" s="83">
        <f t="shared" si="40"/>
        <v>11</v>
      </c>
      <c r="D1261" s="50" t="s">
        <v>258</v>
      </c>
      <c r="E1261" s="50" t="s">
        <v>410</v>
      </c>
      <c r="F1261" s="51">
        <v>44159</v>
      </c>
      <c r="G1261" s="50" t="s">
        <v>278</v>
      </c>
      <c r="H1261" s="52">
        <v>100</v>
      </c>
      <c r="I1261" s="50" t="s">
        <v>675</v>
      </c>
      <c r="J1261" s="50" t="s">
        <v>409</v>
      </c>
      <c r="K1261" s="50" t="s">
        <v>410</v>
      </c>
      <c r="L1261" s="50" t="s">
        <v>318</v>
      </c>
      <c r="M1261" s="52">
        <v>177283</v>
      </c>
      <c r="N1261" s="50" t="s">
        <v>319</v>
      </c>
      <c r="O1261" s="50" t="s">
        <v>427</v>
      </c>
      <c r="P1261" s="55">
        <v>-41625</v>
      </c>
      <c r="Q1261" s="52">
        <v>11</v>
      </c>
      <c r="R1261" s="50" t="s">
        <v>2325</v>
      </c>
      <c r="S1261" s="52">
        <v>2020</v>
      </c>
      <c r="T1261" s="50" t="s">
        <v>2326</v>
      </c>
      <c r="U1261" s="50" t="s">
        <v>263</v>
      </c>
      <c r="V1261" s="50" t="s">
        <v>288</v>
      </c>
      <c r="W1261" s="50" t="s">
        <v>289</v>
      </c>
      <c r="X1261" s="52">
        <v>1</v>
      </c>
      <c r="Y1261" s="52">
        <v>148658</v>
      </c>
      <c r="Z1261" s="50" t="s">
        <v>266</v>
      </c>
      <c r="AA1261" s="52">
        <v>0</v>
      </c>
      <c r="AB1261" s="52">
        <v>0</v>
      </c>
      <c r="AC1261" s="51">
        <v>44159</v>
      </c>
      <c r="AD1261" s="51"/>
      <c r="AE1261" s="50" t="s">
        <v>670</v>
      </c>
    </row>
    <row r="1262" spans="1:31" ht="17.25" customHeight="1">
      <c r="A1262" s="57" t="str">
        <f t="shared" si="39"/>
        <v>SERVIÇO DE LABORATÓRIO/APOIO DIAGNOSTICO</v>
      </c>
      <c r="B1262" s="69" t="str">
        <f>VLOOKUP(A1262,'De Para'!$C$3:$D$195,2,0)</f>
        <v>FORNECEDORES</v>
      </c>
      <c r="C1262" s="83">
        <f t="shared" si="40"/>
        <v>11</v>
      </c>
      <c r="D1262" s="50" t="s">
        <v>258</v>
      </c>
      <c r="E1262" s="50" t="s">
        <v>410</v>
      </c>
      <c r="F1262" s="51">
        <v>44159</v>
      </c>
      <c r="G1262" s="50" t="s">
        <v>278</v>
      </c>
      <c r="H1262" s="52">
        <v>100</v>
      </c>
      <c r="I1262" s="50" t="s">
        <v>675</v>
      </c>
      <c r="J1262" s="50" t="s">
        <v>409</v>
      </c>
      <c r="K1262" s="50" t="s">
        <v>410</v>
      </c>
      <c r="L1262" s="50" t="s">
        <v>297</v>
      </c>
      <c r="M1262" s="52">
        <v>177284</v>
      </c>
      <c r="N1262" s="50" t="s">
        <v>298</v>
      </c>
      <c r="O1262" s="50" t="s">
        <v>2327</v>
      </c>
      <c r="P1262" s="55">
        <v>-6200</v>
      </c>
      <c r="Q1262" s="52">
        <v>11</v>
      </c>
      <c r="R1262" s="50" t="s">
        <v>2328</v>
      </c>
      <c r="S1262" s="52">
        <v>2020</v>
      </c>
      <c r="T1262" s="50" t="s">
        <v>2329</v>
      </c>
      <c r="U1262" s="50" t="s">
        <v>263</v>
      </c>
      <c r="V1262" s="50" t="s">
        <v>288</v>
      </c>
      <c r="W1262" s="50" t="s">
        <v>289</v>
      </c>
      <c r="X1262" s="52">
        <v>1</v>
      </c>
      <c r="Y1262" s="52">
        <v>149900</v>
      </c>
      <c r="Z1262" s="50" t="s">
        <v>266</v>
      </c>
      <c r="AA1262" s="52">
        <v>0</v>
      </c>
      <c r="AB1262" s="52">
        <v>0</v>
      </c>
      <c r="AC1262" s="51">
        <v>44159</v>
      </c>
      <c r="AD1262" s="51"/>
      <c r="AE1262" s="50" t="s">
        <v>670</v>
      </c>
    </row>
    <row r="1263" spans="1:31" ht="17.25" customHeight="1">
      <c r="A1263" s="57" t="str">
        <f t="shared" si="39"/>
        <v>SERVICO DE ENGENHARIA CLINICA</v>
      </c>
      <c r="B1263" s="69" t="str">
        <f>VLOOKUP(A1263,'De Para'!$C$3:$D$195,2,0)</f>
        <v>FORNECEDORES</v>
      </c>
      <c r="C1263" s="83">
        <f t="shared" si="40"/>
        <v>11</v>
      </c>
      <c r="D1263" s="50" t="s">
        <v>258</v>
      </c>
      <c r="E1263" s="50" t="s">
        <v>410</v>
      </c>
      <c r="F1263" s="51">
        <v>44159</v>
      </c>
      <c r="G1263" s="50" t="s">
        <v>278</v>
      </c>
      <c r="H1263" s="52">
        <v>100</v>
      </c>
      <c r="I1263" s="50" t="s">
        <v>675</v>
      </c>
      <c r="J1263" s="50" t="s">
        <v>409</v>
      </c>
      <c r="K1263" s="50" t="s">
        <v>410</v>
      </c>
      <c r="L1263" s="50" t="s">
        <v>321</v>
      </c>
      <c r="M1263" s="52">
        <v>177285</v>
      </c>
      <c r="N1263" s="50" t="s">
        <v>322</v>
      </c>
      <c r="O1263" s="50" t="s">
        <v>323</v>
      </c>
      <c r="P1263" s="55">
        <v>-169008.91</v>
      </c>
      <c r="Q1263" s="52">
        <v>11</v>
      </c>
      <c r="R1263" s="50" t="s">
        <v>2330</v>
      </c>
      <c r="S1263" s="52">
        <v>2020</v>
      </c>
      <c r="T1263" s="50" t="s">
        <v>2331</v>
      </c>
      <c r="U1263" s="50" t="s">
        <v>263</v>
      </c>
      <c r="V1263" s="50" t="s">
        <v>288</v>
      </c>
      <c r="W1263" s="50" t="s">
        <v>289</v>
      </c>
      <c r="X1263" s="52">
        <v>1</v>
      </c>
      <c r="Y1263" s="52">
        <v>149050</v>
      </c>
      <c r="Z1263" s="50" t="s">
        <v>266</v>
      </c>
      <c r="AA1263" s="52">
        <v>0</v>
      </c>
      <c r="AB1263" s="52">
        <v>0</v>
      </c>
      <c r="AC1263" s="51">
        <v>44159</v>
      </c>
      <c r="AD1263" s="51"/>
      <c r="AE1263" s="50" t="s">
        <v>670</v>
      </c>
    </row>
    <row r="1264" spans="1:31" ht="17.25" customHeight="1">
      <c r="A1264" s="57" t="str">
        <f t="shared" si="39"/>
        <v>TARIFAS BANCÁRIAS</v>
      </c>
      <c r="B1264" s="69" t="str">
        <f>VLOOKUP(A1264,'De Para'!$C$3:$D$195,2,0)</f>
        <v>PAGAMENTO DE IMPOSTOS E TAXAS</v>
      </c>
      <c r="C1264" s="83">
        <f t="shared" si="40"/>
        <v>11</v>
      </c>
      <c r="D1264" s="50" t="s">
        <v>258</v>
      </c>
      <c r="E1264" s="50" t="s">
        <v>410</v>
      </c>
      <c r="F1264" s="51">
        <v>44158</v>
      </c>
      <c r="G1264" s="50" t="s">
        <v>378</v>
      </c>
      <c r="H1264" s="52">
        <v>100</v>
      </c>
      <c r="I1264" s="50" t="s">
        <v>675</v>
      </c>
      <c r="J1264" s="50" t="s">
        <v>409</v>
      </c>
      <c r="K1264" s="50" t="s">
        <v>410</v>
      </c>
      <c r="L1264" s="50" t="s">
        <v>548</v>
      </c>
      <c r="M1264" s="52">
        <v>177304</v>
      </c>
      <c r="N1264" s="50" t="s">
        <v>549</v>
      </c>
      <c r="O1264" s="50"/>
      <c r="P1264" s="55">
        <v>-15.9</v>
      </c>
      <c r="Q1264" s="52">
        <v>11</v>
      </c>
      <c r="R1264" s="50" t="s">
        <v>262</v>
      </c>
      <c r="S1264" s="52">
        <v>2020</v>
      </c>
      <c r="T1264" s="50" t="s">
        <v>550</v>
      </c>
      <c r="U1264" s="50" t="s">
        <v>263</v>
      </c>
      <c r="V1264" s="50" t="s">
        <v>276</v>
      </c>
      <c r="W1264" s="50" t="s">
        <v>429</v>
      </c>
      <c r="X1264" s="52">
        <v>1</v>
      </c>
      <c r="Y1264" s="52"/>
      <c r="Z1264" s="50" t="s">
        <v>266</v>
      </c>
      <c r="AA1264" s="52">
        <v>1</v>
      </c>
      <c r="AB1264" s="52">
        <v>1</v>
      </c>
      <c r="AC1264" s="51">
        <v>44158</v>
      </c>
      <c r="AD1264" s="51">
        <v>44169</v>
      </c>
      <c r="AE1264" s="50" t="s">
        <v>670</v>
      </c>
    </row>
    <row r="1265" spans="1:31" ht="17.25" customHeight="1">
      <c r="A1265" s="57" t="str">
        <f t="shared" si="39"/>
        <v>RENDIMENTO SOBRE APLICAÇÃO FINANCEIRA</v>
      </c>
      <c r="B1265" s="69" t="str">
        <f>VLOOKUP(A1265,'De Para'!$C$3:$D$195,2,0)</f>
        <v>JUROS POR APLICAÇÕES</v>
      </c>
      <c r="C1265" s="83">
        <f t="shared" si="40"/>
        <v>11</v>
      </c>
      <c r="D1265" s="50" t="s">
        <v>258</v>
      </c>
      <c r="E1265" s="50" t="s">
        <v>410</v>
      </c>
      <c r="F1265" s="51">
        <v>44158</v>
      </c>
      <c r="G1265" s="50" t="s">
        <v>621</v>
      </c>
      <c r="H1265" s="52">
        <v>100</v>
      </c>
      <c r="I1265" s="50" t="s">
        <v>675</v>
      </c>
      <c r="J1265" s="50" t="s">
        <v>409</v>
      </c>
      <c r="K1265" s="50" t="s">
        <v>410</v>
      </c>
      <c r="L1265" s="50" t="s">
        <v>497</v>
      </c>
      <c r="M1265" s="52">
        <v>177305</v>
      </c>
      <c r="N1265" s="50" t="s">
        <v>498</v>
      </c>
      <c r="O1265" s="50"/>
      <c r="P1265" s="55">
        <v>1.8</v>
      </c>
      <c r="Q1265" s="52">
        <v>11</v>
      </c>
      <c r="R1265" s="50" t="s">
        <v>526</v>
      </c>
      <c r="S1265" s="52">
        <v>2020</v>
      </c>
      <c r="T1265" s="50" t="s">
        <v>2332</v>
      </c>
      <c r="U1265" s="50" t="s">
        <v>263</v>
      </c>
      <c r="V1265" s="50" t="s">
        <v>276</v>
      </c>
      <c r="W1265" s="50" t="s">
        <v>500</v>
      </c>
      <c r="X1265" s="52">
        <v>1</v>
      </c>
      <c r="Y1265" s="52"/>
      <c r="Z1265" s="50" t="s">
        <v>266</v>
      </c>
      <c r="AA1265" s="52">
        <v>1</v>
      </c>
      <c r="AB1265" s="52">
        <v>1</v>
      </c>
      <c r="AC1265" s="51">
        <v>44158</v>
      </c>
      <c r="AD1265" s="51">
        <v>44169</v>
      </c>
      <c r="AE1265" s="50" t="s">
        <v>670</v>
      </c>
    </row>
    <row r="1266" spans="1:31" ht="17.25" customHeight="1">
      <c r="A1266" s="57" t="str">
        <f t="shared" si="39"/>
        <v>ADIANTAMENTO FORNECEDORES (Não usar)</v>
      </c>
      <c r="B1266" s="69" t="str">
        <f>VLOOKUP(A1266,'De Para'!$C$3:$D$195,2,0)</f>
        <v>FORNECEDORES</v>
      </c>
      <c r="C1266" s="83">
        <f t="shared" si="40"/>
        <v>11</v>
      </c>
      <c r="D1266" s="50" t="s">
        <v>258</v>
      </c>
      <c r="E1266" s="50" t="s">
        <v>410</v>
      </c>
      <c r="F1266" s="51">
        <v>44159</v>
      </c>
      <c r="G1266" s="50" t="s">
        <v>278</v>
      </c>
      <c r="H1266" s="52">
        <v>100</v>
      </c>
      <c r="I1266" s="50" t="s">
        <v>675</v>
      </c>
      <c r="J1266" s="50" t="s">
        <v>409</v>
      </c>
      <c r="K1266" s="50" t="s">
        <v>410</v>
      </c>
      <c r="L1266" s="50" t="s">
        <v>406</v>
      </c>
      <c r="M1266" s="52">
        <v>177313</v>
      </c>
      <c r="N1266" s="50" t="s">
        <v>407</v>
      </c>
      <c r="O1266" s="50" t="s">
        <v>1368</v>
      </c>
      <c r="P1266" s="55">
        <v>-1000000</v>
      </c>
      <c r="Q1266" s="52">
        <v>11</v>
      </c>
      <c r="R1266" s="50" t="s">
        <v>2333</v>
      </c>
      <c r="S1266" s="52">
        <v>2020</v>
      </c>
      <c r="T1266" s="50" t="s">
        <v>2334</v>
      </c>
      <c r="U1266" s="50" t="s">
        <v>263</v>
      </c>
      <c r="V1266" s="50" t="s">
        <v>355</v>
      </c>
      <c r="W1266" s="50" t="s">
        <v>408</v>
      </c>
      <c r="X1266" s="52">
        <v>1</v>
      </c>
      <c r="Y1266" s="52">
        <v>150037</v>
      </c>
      <c r="Z1266" s="50" t="s">
        <v>266</v>
      </c>
      <c r="AA1266" s="52">
        <v>0</v>
      </c>
      <c r="AB1266" s="52">
        <v>0</v>
      </c>
      <c r="AC1266" s="51">
        <v>44159</v>
      </c>
      <c r="AD1266" s="51"/>
      <c r="AE1266" s="50" t="s">
        <v>670</v>
      </c>
    </row>
    <row r="1267" spans="1:31" ht="17.25" customHeight="1">
      <c r="A1267" s="57" t="str">
        <f t="shared" si="39"/>
        <v>MATERIAIS HOSPITALARES C/ RESTRICAO</v>
      </c>
      <c r="B1267" s="69" t="str">
        <f>VLOOKUP(A1267,'De Para'!$C$3:$D$195,2,0)</f>
        <v>FORNECEDORES</v>
      </c>
      <c r="C1267" s="83">
        <f t="shared" si="40"/>
        <v>11</v>
      </c>
      <c r="D1267" s="50" t="s">
        <v>258</v>
      </c>
      <c r="E1267" s="50" t="s">
        <v>410</v>
      </c>
      <c r="F1267" s="51">
        <v>44160</v>
      </c>
      <c r="G1267" s="50" t="s">
        <v>278</v>
      </c>
      <c r="H1267" s="52">
        <v>100</v>
      </c>
      <c r="I1267" s="50" t="s">
        <v>675</v>
      </c>
      <c r="J1267" s="50" t="s">
        <v>409</v>
      </c>
      <c r="K1267" s="50" t="s">
        <v>410</v>
      </c>
      <c r="L1267" s="50" t="s">
        <v>359</v>
      </c>
      <c r="M1267" s="52">
        <v>177595</v>
      </c>
      <c r="N1267" s="50" t="s">
        <v>360</v>
      </c>
      <c r="O1267" s="50" t="s">
        <v>593</v>
      </c>
      <c r="P1267" s="55">
        <v>-21215.39</v>
      </c>
      <c r="Q1267" s="52">
        <v>11</v>
      </c>
      <c r="R1267" s="50" t="s">
        <v>380</v>
      </c>
      <c r="S1267" s="52">
        <v>2020</v>
      </c>
      <c r="T1267" s="50" t="s">
        <v>2335</v>
      </c>
      <c r="U1267" s="50" t="s">
        <v>263</v>
      </c>
      <c r="V1267" s="50" t="s">
        <v>303</v>
      </c>
      <c r="W1267" s="50" t="s">
        <v>344</v>
      </c>
      <c r="X1267" s="52">
        <v>1</v>
      </c>
      <c r="Y1267" s="52">
        <v>149439</v>
      </c>
      <c r="Z1267" s="50" t="s">
        <v>266</v>
      </c>
      <c r="AA1267" s="52">
        <v>1</v>
      </c>
      <c r="AB1267" s="52">
        <v>0</v>
      </c>
      <c r="AC1267" s="51">
        <v>44160</v>
      </c>
      <c r="AD1267" s="51">
        <v>44169</v>
      </c>
      <c r="AE1267" s="50" t="s">
        <v>670</v>
      </c>
    </row>
    <row r="1268" spans="1:31" ht="17.25" customHeight="1">
      <c r="A1268" s="57" t="str">
        <f t="shared" si="39"/>
        <v>RESCISÕES</v>
      </c>
      <c r="B1268" s="69" t="str">
        <f>VLOOKUP(A1268,'De Para'!$C$3:$D$195,2,0)</f>
        <v>FOLHA E ENCARGOS</v>
      </c>
      <c r="C1268" s="83">
        <f t="shared" si="40"/>
        <v>11</v>
      </c>
      <c r="D1268" s="50" t="s">
        <v>258</v>
      </c>
      <c r="E1268" s="50" t="s">
        <v>410</v>
      </c>
      <c r="F1268" s="51">
        <v>44160</v>
      </c>
      <c r="G1268" s="50" t="s">
        <v>278</v>
      </c>
      <c r="H1268" s="52">
        <v>100</v>
      </c>
      <c r="I1268" s="50" t="s">
        <v>675</v>
      </c>
      <c r="J1268" s="50" t="s">
        <v>409</v>
      </c>
      <c r="K1268" s="50" t="s">
        <v>410</v>
      </c>
      <c r="L1268" s="50" t="s">
        <v>368</v>
      </c>
      <c r="M1268" s="52">
        <v>177596</v>
      </c>
      <c r="N1268" s="50" t="s">
        <v>369</v>
      </c>
      <c r="O1268" s="50" t="s">
        <v>369</v>
      </c>
      <c r="P1268" s="55">
        <v>-383.85</v>
      </c>
      <c r="Q1268" s="52">
        <v>11</v>
      </c>
      <c r="R1268" s="50" t="s">
        <v>2336</v>
      </c>
      <c r="S1268" s="52">
        <v>2020</v>
      </c>
      <c r="T1268" s="50" t="s">
        <v>2337</v>
      </c>
      <c r="U1268" s="50" t="s">
        <v>263</v>
      </c>
      <c r="V1268" s="50" t="s">
        <v>282</v>
      </c>
      <c r="W1268" s="50" t="s">
        <v>292</v>
      </c>
      <c r="X1268" s="52">
        <v>1</v>
      </c>
      <c r="Y1268" s="52">
        <v>149990</v>
      </c>
      <c r="Z1268" s="50" t="s">
        <v>266</v>
      </c>
      <c r="AA1268" s="52">
        <v>1</v>
      </c>
      <c r="AB1268" s="52">
        <v>0</v>
      </c>
      <c r="AC1268" s="51">
        <v>44160</v>
      </c>
      <c r="AD1268" s="51">
        <v>44169</v>
      </c>
      <c r="AE1268" s="50" t="s">
        <v>670</v>
      </c>
    </row>
    <row r="1269" spans="1:31" ht="17.25" customHeight="1">
      <c r="A1269" s="57" t="str">
        <f t="shared" si="39"/>
        <v>SERVIÇOS MÉDICOS</v>
      </c>
      <c r="B1269" s="69" t="str">
        <f>VLOOKUP(A1269,'De Para'!$C$3:$D$195,2,0)</f>
        <v>FORNECEDORES</v>
      </c>
      <c r="C1269" s="83">
        <f t="shared" si="40"/>
        <v>11</v>
      </c>
      <c r="D1269" s="50" t="s">
        <v>258</v>
      </c>
      <c r="E1269" s="50" t="s">
        <v>410</v>
      </c>
      <c r="F1269" s="51">
        <v>44147</v>
      </c>
      <c r="G1269" s="50" t="s">
        <v>278</v>
      </c>
      <c r="H1269" s="52">
        <v>100</v>
      </c>
      <c r="I1269" s="50" t="s">
        <v>675</v>
      </c>
      <c r="J1269" s="50" t="s">
        <v>409</v>
      </c>
      <c r="K1269" s="50" t="s">
        <v>410</v>
      </c>
      <c r="L1269" s="50" t="s">
        <v>293</v>
      </c>
      <c r="M1269" s="52">
        <v>177663</v>
      </c>
      <c r="N1269" s="50" t="s">
        <v>294</v>
      </c>
      <c r="O1269" s="50" t="s">
        <v>934</v>
      </c>
      <c r="P1269" s="55">
        <v>-1599686.8</v>
      </c>
      <c r="Q1269" s="52">
        <v>11</v>
      </c>
      <c r="R1269" s="50" t="s">
        <v>311</v>
      </c>
      <c r="S1269" s="52">
        <v>2020</v>
      </c>
      <c r="T1269" s="50" t="s">
        <v>2338</v>
      </c>
      <c r="U1269" s="50" t="s">
        <v>263</v>
      </c>
      <c r="V1269" s="50" t="s">
        <v>288</v>
      </c>
      <c r="W1269" s="50" t="s">
        <v>295</v>
      </c>
      <c r="X1269" s="52">
        <v>1</v>
      </c>
      <c r="Y1269" s="52">
        <v>148380</v>
      </c>
      <c r="Z1269" s="50" t="s">
        <v>266</v>
      </c>
      <c r="AA1269" s="52">
        <v>1</v>
      </c>
      <c r="AB1269" s="52">
        <v>0</v>
      </c>
      <c r="AC1269" s="51">
        <v>44147</v>
      </c>
      <c r="AD1269" s="51">
        <v>44169</v>
      </c>
      <c r="AE1269" s="50" t="s">
        <v>670</v>
      </c>
    </row>
    <row r="1270" spans="1:31" ht="17.25" customHeight="1">
      <c r="A1270" s="57" t="str">
        <f t="shared" si="39"/>
        <v>ADIANTAMENTO FORNECEDORES (Não usar)</v>
      </c>
      <c r="B1270" s="69" t="str">
        <f>VLOOKUP(A1270,'De Para'!$C$3:$D$195,2,0)</f>
        <v>FORNECEDORES</v>
      </c>
      <c r="C1270" s="83">
        <f t="shared" si="40"/>
        <v>11</v>
      </c>
      <c r="D1270" s="50" t="s">
        <v>258</v>
      </c>
      <c r="E1270" s="50" t="s">
        <v>410</v>
      </c>
      <c r="F1270" s="51">
        <v>44147</v>
      </c>
      <c r="G1270" s="50" t="s">
        <v>278</v>
      </c>
      <c r="H1270" s="52">
        <v>100</v>
      </c>
      <c r="I1270" s="50" t="s">
        <v>675</v>
      </c>
      <c r="J1270" s="50" t="s">
        <v>409</v>
      </c>
      <c r="K1270" s="50" t="s">
        <v>410</v>
      </c>
      <c r="L1270" s="50" t="s">
        <v>406</v>
      </c>
      <c r="M1270" s="52">
        <v>177672</v>
      </c>
      <c r="N1270" s="50" t="s">
        <v>407</v>
      </c>
      <c r="O1270" s="50" t="s">
        <v>934</v>
      </c>
      <c r="P1270" s="55">
        <v>-17608</v>
      </c>
      <c r="Q1270" s="52">
        <v>11</v>
      </c>
      <c r="R1270" s="50" t="s">
        <v>2339</v>
      </c>
      <c r="S1270" s="52">
        <v>2020</v>
      </c>
      <c r="T1270" s="50" t="s">
        <v>2340</v>
      </c>
      <c r="U1270" s="50" t="s">
        <v>263</v>
      </c>
      <c r="V1270" s="50" t="s">
        <v>355</v>
      </c>
      <c r="W1270" s="50" t="s">
        <v>408</v>
      </c>
      <c r="X1270" s="52">
        <v>1</v>
      </c>
      <c r="Y1270" s="52">
        <v>150371</v>
      </c>
      <c r="Z1270" s="50" t="s">
        <v>266</v>
      </c>
      <c r="AA1270" s="52">
        <v>1</v>
      </c>
      <c r="AB1270" s="52">
        <v>0</v>
      </c>
      <c r="AC1270" s="51">
        <v>44147</v>
      </c>
      <c r="AD1270" s="51">
        <v>44169</v>
      </c>
      <c r="AE1270" s="50" t="s">
        <v>670</v>
      </c>
    </row>
    <row r="1271" spans="1:31" ht="17.25" customHeight="1">
      <c r="A1271" s="57" t="str">
        <f t="shared" si="39"/>
        <v>TARIFAS BANCÁRIAS</v>
      </c>
      <c r="B1271" s="69" t="str">
        <f>VLOOKUP(A1271,'De Para'!$C$3:$D$195,2,0)</f>
        <v>PAGAMENTO DE IMPOSTOS E TAXAS</v>
      </c>
      <c r="C1271" s="83">
        <f t="shared" si="40"/>
        <v>11</v>
      </c>
      <c r="D1271" s="50" t="s">
        <v>258</v>
      </c>
      <c r="E1271" s="50" t="s">
        <v>410</v>
      </c>
      <c r="F1271" s="51">
        <v>44159</v>
      </c>
      <c r="G1271" s="50" t="s">
        <v>378</v>
      </c>
      <c r="H1271" s="52">
        <v>100</v>
      </c>
      <c r="I1271" s="50" t="s">
        <v>675</v>
      </c>
      <c r="J1271" s="50" t="s">
        <v>409</v>
      </c>
      <c r="K1271" s="50" t="s">
        <v>410</v>
      </c>
      <c r="L1271" s="50" t="s">
        <v>548</v>
      </c>
      <c r="M1271" s="52">
        <v>177680</v>
      </c>
      <c r="N1271" s="50" t="s">
        <v>549</v>
      </c>
      <c r="O1271" s="50"/>
      <c r="P1271" s="55">
        <v>-10.6</v>
      </c>
      <c r="Q1271" s="52">
        <v>11</v>
      </c>
      <c r="R1271" s="50" t="s">
        <v>262</v>
      </c>
      <c r="S1271" s="52">
        <v>2020</v>
      </c>
      <c r="T1271" s="50" t="s">
        <v>550</v>
      </c>
      <c r="U1271" s="50" t="s">
        <v>263</v>
      </c>
      <c r="V1271" s="50" t="s">
        <v>276</v>
      </c>
      <c r="W1271" s="50" t="s">
        <v>429</v>
      </c>
      <c r="X1271" s="52">
        <v>1</v>
      </c>
      <c r="Y1271" s="52"/>
      <c r="Z1271" s="50" t="s">
        <v>266</v>
      </c>
      <c r="AA1271" s="52">
        <v>0</v>
      </c>
      <c r="AB1271" s="52">
        <v>1</v>
      </c>
      <c r="AC1271" s="51">
        <v>44159</v>
      </c>
      <c r="AD1271" s="51"/>
      <c r="AE1271" s="50" t="s">
        <v>670</v>
      </c>
    </row>
    <row r="1272" spans="1:31" ht="17.25" customHeight="1">
      <c r="A1272" s="57" t="str">
        <f t="shared" si="39"/>
        <v>RENDIMENTO SOBRE APLICAÇÃO FINANCEIRA</v>
      </c>
      <c r="B1272" s="69" t="str">
        <f>VLOOKUP(A1272,'De Para'!$C$3:$D$195,2,0)</f>
        <v>JUROS POR APLICAÇÕES</v>
      </c>
      <c r="C1272" s="83">
        <f t="shared" si="40"/>
        <v>11</v>
      </c>
      <c r="D1272" s="50" t="s">
        <v>258</v>
      </c>
      <c r="E1272" s="50" t="s">
        <v>410</v>
      </c>
      <c r="F1272" s="51">
        <v>44159</v>
      </c>
      <c r="G1272" s="50" t="s">
        <v>621</v>
      </c>
      <c r="H1272" s="52">
        <v>100</v>
      </c>
      <c r="I1272" s="50" t="s">
        <v>675</v>
      </c>
      <c r="J1272" s="50" t="s">
        <v>409</v>
      </c>
      <c r="K1272" s="50" t="s">
        <v>410</v>
      </c>
      <c r="L1272" s="50" t="s">
        <v>497</v>
      </c>
      <c r="M1272" s="52">
        <v>177681</v>
      </c>
      <c r="N1272" s="50" t="s">
        <v>498</v>
      </c>
      <c r="O1272" s="50"/>
      <c r="P1272" s="55">
        <v>22.01</v>
      </c>
      <c r="Q1272" s="52">
        <v>11</v>
      </c>
      <c r="R1272" s="50" t="s">
        <v>526</v>
      </c>
      <c r="S1272" s="52">
        <v>2020</v>
      </c>
      <c r="T1272" s="50" t="s">
        <v>1839</v>
      </c>
      <c r="U1272" s="50" t="s">
        <v>263</v>
      </c>
      <c r="V1272" s="50" t="s">
        <v>276</v>
      </c>
      <c r="W1272" s="50" t="s">
        <v>500</v>
      </c>
      <c r="X1272" s="52">
        <v>1</v>
      </c>
      <c r="Y1272" s="52"/>
      <c r="Z1272" s="50" t="s">
        <v>266</v>
      </c>
      <c r="AA1272" s="52">
        <v>0</v>
      </c>
      <c r="AB1272" s="52">
        <v>1</v>
      </c>
      <c r="AC1272" s="51">
        <v>44159</v>
      </c>
      <c r="AD1272" s="51"/>
      <c r="AE1272" s="50" t="s">
        <v>670</v>
      </c>
    </row>
    <row r="1273" spans="1:31" ht="17.25" customHeight="1">
      <c r="A1273" s="57" t="str">
        <f t="shared" si="39"/>
        <v>APLICAÇÃO / RESGATE DE APLICAÇÃO</v>
      </c>
      <c r="B1273" s="69" t="str">
        <f>VLOOKUP(A1273,'De Para'!$C$3:$D$195,2,0)</f>
        <v>RECEBÍVEIS NAO CORRENTES</v>
      </c>
      <c r="C1273" s="83">
        <f t="shared" si="40"/>
        <v>11</v>
      </c>
      <c r="D1273" s="50" t="s">
        <v>258</v>
      </c>
      <c r="E1273" s="50" t="s">
        <v>410</v>
      </c>
      <c r="F1273" s="51">
        <v>44159</v>
      </c>
      <c r="G1273" s="50" t="s">
        <v>259</v>
      </c>
      <c r="H1273" s="52">
        <v>100</v>
      </c>
      <c r="I1273" s="50" t="s">
        <v>690</v>
      </c>
      <c r="J1273" s="50" t="s">
        <v>409</v>
      </c>
      <c r="K1273" s="50" t="s">
        <v>410</v>
      </c>
      <c r="L1273" s="50" t="s">
        <v>260</v>
      </c>
      <c r="M1273" s="52">
        <v>177688</v>
      </c>
      <c r="N1273" s="50" t="s">
        <v>261</v>
      </c>
      <c r="O1273" s="50"/>
      <c r="P1273" s="55">
        <v>-1292411.49</v>
      </c>
      <c r="Q1273" s="52">
        <v>11</v>
      </c>
      <c r="R1273" s="50" t="s">
        <v>262</v>
      </c>
      <c r="S1273" s="52">
        <v>2020</v>
      </c>
      <c r="T1273" s="50" t="s">
        <v>1840</v>
      </c>
      <c r="U1273" s="50" t="s">
        <v>263</v>
      </c>
      <c r="V1273" s="50" t="s">
        <v>264</v>
      </c>
      <c r="W1273" s="50" t="s">
        <v>265</v>
      </c>
      <c r="X1273" s="52">
        <v>1</v>
      </c>
      <c r="Y1273" s="52"/>
      <c r="Z1273" s="50" t="s">
        <v>266</v>
      </c>
      <c r="AA1273" s="52">
        <v>1</v>
      </c>
      <c r="AB1273" s="52">
        <v>1</v>
      </c>
      <c r="AC1273" s="51">
        <v>44159</v>
      </c>
      <c r="AD1273" s="51">
        <v>44169</v>
      </c>
      <c r="AE1273" s="50" t="s">
        <v>671</v>
      </c>
    </row>
    <row r="1274" spans="1:31" ht="17.25" customHeight="1">
      <c r="A1274" s="57" t="str">
        <f t="shared" si="39"/>
        <v>APLICAÇÃO / RESGATE DE APLICAÇÃO</v>
      </c>
      <c r="B1274" s="69" t="str">
        <f>VLOOKUP(A1274,'De Para'!$C$3:$D$195,2,0)</f>
        <v>RECEBÍVEIS NAO CORRENTES</v>
      </c>
      <c r="C1274" s="83">
        <f t="shared" si="40"/>
        <v>11</v>
      </c>
      <c r="D1274" s="50" t="s">
        <v>258</v>
      </c>
      <c r="E1274" s="50" t="s">
        <v>410</v>
      </c>
      <c r="F1274" s="51">
        <v>44159</v>
      </c>
      <c r="G1274" s="50" t="s">
        <v>624</v>
      </c>
      <c r="H1274" s="52">
        <v>100</v>
      </c>
      <c r="I1274" s="50" t="s">
        <v>675</v>
      </c>
      <c r="J1274" s="50" t="s">
        <v>409</v>
      </c>
      <c r="K1274" s="50" t="s">
        <v>410</v>
      </c>
      <c r="L1274" s="50" t="s">
        <v>260</v>
      </c>
      <c r="M1274" s="52">
        <v>177689</v>
      </c>
      <c r="N1274" s="50" t="s">
        <v>261</v>
      </c>
      <c r="O1274" s="50"/>
      <c r="P1274" s="55">
        <v>1292411.49</v>
      </c>
      <c r="Q1274" s="52">
        <v>11</v>
      </c>
      <c r="R1274" s="50" t="s">
        <v>262</v>
      </c>
      <c r="S1274" s="52">
        <v>2020</v>
      </c>
      <c r="T1274" s="50" t="s">
        <v>1840</v>
      </c>
      <c r="U1274" s="50" t="s">
        <v>263</v>
      </c>
      <c r="V1274" s="50" t="s">
        <v>264</v>
      </c>
      <c r="W1274" s="50" t="s">
        <v>265</v>
      </c>
      <c r="X1274" s="52">
        <v>1</v>
      </c>
      <c r="Y1274" s="52"/>
      <c r="Z1274" s="50" t="s">
        <v>266</v>
      </c>
      <c r="AA1274" s="52">
        <v>0</v>
      </c>
      <c r="AB1274" s="52">
        <v>0</v>
      </c>
      <c r="AC1274" s="51">
        <v>44159</v>
      </c>
      <c r="AD1274" s="51"/>
      <c r="AE1274" s="50" t="s">
        <v>670</v>
      </c>
    </row>
    <row r="1275" spans="1:31" ht="17.25" customHeight="1">
      <c r="A1275" s="57" t="str">
        <f t="shared" si="39"/>
        <v>ÁGUA E ESGOTO</v>
      </c>
      <c r="B1275" s="69" t="str">
        <f>VLOOKUP(A1275,'De Para'!$C$3:$D$195,2,0)</f>
        <v>FORNECEDORES</v>
      </c>
      <c r="C1275" s="83">
        <f t="shared" si="40"/>
        <v>11</v>
      </c>
      <c r="D1275" s="50" t="s">
        <v>258</v>
      </c>
      <c r="E1275" s="50" t="s">
        <v>410</v>
      </c>
      <c r="F1275" s="51">
        <v>44161</v>
      </c>
      <c r="G1275" s="50" t="s">
        <v>278</v>
      </c>
      <c r="H1275" s="52">
        <v>100</v>
      </c>
      <c r="I1275" s="50" t="s">
        <v>675</v>
      </c>
      <c r="J1275" s="50" t="s">
        <v>409</v>
      </c>
      <c r="K1275" s="50" t="s">
        <v>410</v>
      </c>
      <c r="L1275" s="50" t="s">
        <v>352</v>
      </c>
      <c r="M1275" s="52">
        <v>177767</v>
      </c>
      <c r="N1275" s="50" t="s">
        <v>353</v>
      </c>
      <c r="O1275" s="50" t="s">
        <v>354</v>
      </c>
      <c r="P1275" s="55">
        <v>-1254.25</v>
      </c>
      <c r="Q1275" s="52">
        <v>11</v>
      </c>
      <c r="R1275" s="50" t="s">
        <v>2341</v>
      </c>
      <c r="S1275" s="52">
        <v>2020</v>
      </c>
      <c r="T1275" s="50" t="s">
        <v>2342</v>
      </c>
      <c r="U1275" s="50" t="s">
        <v>263</v>
      </c>
      <c r="V1275" s="50" t="s">
        <v>355</v>
      </c>
      <c r="W1275" s="50" t="s">
        <v>356</v>
      </c>
      <c r="X1275" s="52">
        <v>1</v>
      </c>
      <c r="Y1275" s="52">
        <v>143606</v>
      </c>
      <c r="Z1275" s="50" t="s">
        <v>266</v>
      </c>
      <c r="AA1275" s="52">
        <v>1</v>
      </c>
      <c r="AB1275" s="52">
        <v>0</v>
      </c>
      <c r="AC1275" s="51">
        <v>44161</v>
      </c>
      <c r="AD1275" s="51">
        <v>44169</v>
      </c>
      <c r="AE1275" s="50" t="s">
        <v>670</v>
      </c>
    </row>
    <row r="1276" spans="1:31" ht="17.25" customHeight="1">
      <c r="A1276" s="57" t="str">
        <f t="shared" si="39"/>
        <v>ÁGUA E ESGOTO</v>
      </c>
      <c r="B1276" s="69" t="str">
        <f>VLOOKUP(A1276,'De Para'!$C$3:$D$195,2,0)</f>
        <v>FORNECEDORES</v>
      </c>
      <c r="C1276" s="83">
        <f t="shared" si="40"/>
        <v>11</v>
      </c>
      <c r="D1276" s="50" t="s">
        <v>258</v>
      </c>
      <c r="E1276" s="50" t="s">
        <v>410</v>
      </c>
      <c r="F1276" s="51">
        <v>44161</v>
      </c>
      <c r="G1276" s="50" t="s">
        <v>278</v>
      </c>
      <c r="H1276" s="52">
        <v>100</v>
      </c>
      <c r="I1276" s="50" t="s">
        <v>675</v>
      </c>
      <c r="J1276" s="50" t="s">
        <v>409</v>
      </c>
      <c r="K1276" s="50" t="s">
        <v>410</v>
      </c>
      <c r="L1276" s="50" t="s">
        <v>352</v>
      </c>
      <c r="M1276" s="52">
        <v>177768</v>
      </c>
      <c r="N1276" s="50" t="s">
        <v>353</v>
      </c>
      <c r="O1276" s="50" t="s">
        <v>354</v>
      </c>
      <c r="P1276" s="55">
        <v>-9473.65</v>
      </c>
      <c r="Q1276" s="52">
        <v>11</v>
      </c>
      <c r="R1276" s="50" t="s">
        <v>2343</v>
      </c>
      <c r="S1276" s="52">
        <v>2020</v>
      </c>
      <c r="T1276" s="50" t="s">
        <v>2344</v>
      </c>
      <c r="U1276" s="50" t="s">
        <v>263</v>
      </c>
      <c r="V1276" s="50" t="s">
        <v>355</v>
      </c>
      <c r="W1276" s="50" t="s">
        <v>356</v>
      </c>
      <c r="X1276" s="52">
        <v>1</v>
      </c>
      <c r="Y1276" s="52">
        <v>143617</v>
      </c>
      <c r="Z1276" s="50" t="s">
        <v>266</v>
      </c>
      <c r="AA1276" s="52">
        <v>1</v>
      </c>
      <c r="AB1276" s="52">
        <v>0</v>
      </c>
      <c r="AC1276" s="51">
        <v>44161</v>
      </c>
      <c r="AD1276" s="51">
        <v>44169</v>
      </c>
      <c r="AE1276" s="50" t="s">
        <v>670</v>
      </c>
    </row>
    <row r="1277" spans="1:31" ht="17.25" customHeight="1">
      <c r="A1277" s="57" t="str">
        <f t="shared" si="39"/>
        <v>MEDICAMENTOS C/ RESTRICAO</v>
      </c>
      <c r="B1277" s="69" t="str">
        <f>VLOOKUP(A1277,'De Para'!$C$3:$D$195,2,0)</f>
        <v>FORNECEDORES</v>
      </c>
      <c r="C1277" s="83">
        <f t="shared" si="40"/>
        <v>11</v>
      </c>
      <c r="D1277" s="50" t="s">
        <v>258</v>
      </c>
      <c r="E1277" s="50" t="s">
        <v>410</v>
      </c>
      <c r="F1277" s="51">
        <v>44161</v>
      </c>
      <c r="G1277" s="50" t="s">
        <v>278</v>
      </c>
      <c r="H1277" s="52">
        <v>100</v>
      </c>
      <c r="I1277" s="50" t="s">
        <v>675</v>
      </c>
      <c r="J1277" s="50" t="s">
        <v>409</v>
      </c>
      <c r="K1277" s="50" t="s">
        <v>410</v>
      </c>
      <c r="L1277" s="50" t="s">
        <v>341</v>
      </c>
      <c r="M1277" s="52">
        <v>177769</v>
      </c>
      <c r="N1277" s="50" t="s">
        <v>342</v>
      </c>
      <c r="O1277" s="50" t="s">
        <v>393</v>
      </c>
      <c r="P1277" s="55">
        <v>-1081.2</v>
      </c>
      <c r="Q1277" s="52">
        <v>11</v>
      </c>
      <c r="R1277" s="50" t="s">
        <v>2345</v>
      </c>
      <c r="S1277" s="52">
        <v>2020</v>
      </c>
      <c r="T1277" s="50" t="s">
        <v>2346</v>
      </c>
      <c r="U1277" s="50" t="s">
        <v>263</v>
      </c>
      <c r="V1277" s="50" t="s">
        <v>303</v>
      </c>
      <c r="W1277" s="50" t="s">
        <v>344</v>
      </c>
      <c r="X1277" s="52">
        <v>1</v>
      </c>
      <c r="Y1277" s="52">
        <v>148278</v>
      </c>
      <c r="Z1277" s="50" t="s">
        <v>266</v>
      </c>
      <c r="AA1277" s="52">
        <v>1</v>
      </c>
      <c r="AB1277" s="52">
        <v>0</v>
      </c>
      <c r="AC1277" s="51">
        <v>44161</v>
      </c>
      <c r="AD1277" s="51">
        <v>44169</v>
      </c>
      <c r="AE1277" s="50" t="s">
        <v>670</v>
      </c>
    </row>
    <row r="1278" spans="1:31" ht="17.25" customHeight="1">
      <c r="A1278" s="57" t="str">
        <f t="shared" si="39"/>
        <v>MEDICAMENTOS C/ RESTRICAO</v>
      </c>
      <c r="B1278" s="69" t="str">
        <f>VLOOKUP(A1278,'De Para'!$C$3:$D$195,2,0)</f>
        <v>FORNECEDORES</v>
      </c>
      <c r="C1278" s="83">
        <f t="shared" si="40"/>
        <v>11</v>
      </c>
      <c r="D1278" s="50" t="s">
        <v>258</v>
      </c>
      <c r="E1278" s="50" t="s">
        <v>410</v>
      </c>
      <c r="F1278" s="51">
        <v>44161</v>
      </c>
      <c r="G1278" s="50" t="s">
        <v>278</v>
      </c>
      <c r="H1278" s="52">
        <v>100</v>
      </c>
      <c r="I1278" s="50" t="s">
        <v>675</v>
      </c>
      <c r="J1278" s="50" t="s">
        <v>409</v>
      </c>
      <c r="K1278" s="50" t="s">
        <v>410</v>
      </c>
      <c r="L1278" s="50" t="s">
        <v>341</v>
      </c>
      <c r="M1278" s="52">
        <v>177770</v>
      </c>
      <c r="N1278" s="50" t="s">
        <v>342</v>
      </c>
      <c r="O1278" s="50" t="s">
        <v>538</v>
      </c>
      <c r="P1278" s="55">
        <v>-2085.5</v>
      </c>
      <c r="Q1278" s="52">
        <v>11</v>
      </c>
      <c r="R1278" s="50" t="s">
        <v>2347</v>
      </c>
      <c r="S1278" s="52">
        <v>2020</v>
      </c>
      <c r="T1278" s="50" t="s">
        <v>2348</v>
      </c>
      <c r="U1278" s="50" t="s">
        <v>263</v>
      </c>
      <c r="V1278" s="50" t="s">
        <v>303</v>
      </c>
      <c r="W1278" s="50" t="s">
        <v>344</v>
      </c>
      <c r="X1278" s="52">
        <v>1</v>
      </c>
      <c r="Y1278" s="52">
        <v>149183</v>
      </c>
      <c r="Z1278" s="50" t="s">
        <v>266</v>
      </c>
      <c r="AA1278" s="52">
        <v>1</v>
      </c>
      <c r="AB1278" s="52">
        <v>0</v>
      </c>
      <c r="AC1278" s="51">
        <v>44161</v>
      </c>
      <c r="AD1278" s="51">
        <v>44169</v>
      </c>
      <c r="AE1278" s="50" t="s">
        <v>670</v>
      </c>
    </row>
    <row r="1279" spans="1:31" ht="17.25" customHeight="1">
      <c r="A1279" s="57" t="str">
        <f t="shared" si="39"/>
        <v>MATERIAIS DE SEGURANÇA - EPI C/ RESTRICAO</v>
      </c>
      <c r="B1279" s="69" t="str">
        <f>VLOOKUP(A1279,'De Para'!$C$3:$D$195,2,0)</f>
        <v>FORNECEDORES</v>
      </c>
      <c r="C1279" s="83">
        <f t="shared" si="40"/>
        <v>11</v>
      </c>
      <c r="D1279" s="50" t="s">
        <v>258</v>
      </c>
      <c r="E1279" s="50" t="s">
        <v>410</v>
      </c>
      <c r="F1279" s="51">
        <v>44161</v>
      </c>
      <c r="G1279" s="50" t="s">
        <v>278</v>
      </c>
      <c r="H1279" s="52">
        <v>100</v>
      </c>
      <c r="I1279" s="50" t="s">
        <v>675</v>
      </c>
      <c r="J1279" s="50" t="s">
        <v>409</v>
      </c>
      <c r="K1279" s="50" t="s">
        <v>410</v>
      </c>
      <c r="L1279" s="50" t="s">
        <v>349</v>
      </c>
      <c r="M1279" s="52">
        <v>177771</v>
      </c>
      <c r="N1279" s="50" t="s">
        <v>350</v>
      </c>
      <c r="O1279" s="50" t="s">
        <v>2349</v>
      </c>
      <c r="P1279" s="55">
        <v>-1620</v>
      </c>
      <c r="Q1279" s="52">
        <v>11</v>
      </c>
      <c r="R1279" s="50" t="s">
        <v>2350</v>
      </c>
      <c r="S1279" s="52">
        <v>2020</v>
      </c>
      <c r="T1279" s="50" t="s">
        <v>2351</v>
      </c>
      <c r="U1279" s="50" t="s">
        <v>263</v>
      </c>
      <c r="V1279" s="50" t="s">
        <v>303</v>
      </c>
      <c r="W1279" s="50" t="s">
        <v>351</v>
      </c>
      <c r="X1279" s="52">
        <v>1</v>
      </c>
      <c r="Y1279" s="52">
        <v>149426</v>
      </c>
      <c r="Z1279" s="50" t="s">
        <v>266</v>
      </c>
      <c r="AA1279" s="52">
        <v>1</v>
      </c>
      <c r="AB1279" s="52">
        <v>0</v>
      </c>
      <c r="AC1279" s="51">
        <v>44161</v>
      </c>
      <c r="AD1279" s="51">
        <v>44169</v>
      </c>
      <c r="AE1279" s="50" t="s">
        <v>670</v>
      </c>
    </row>
    <row r="1280" spans="1:31" ht="17.25" customHeight="1">
      <c r="A1280" s="57" t="str">
        <f t="shared" si="39"/>
        <v>EST. MATERIAIS DE EXPEDIENTE C/ RESTRICAO</v>
      </c>
      <c r="B1280" s="69" t="str">
        <f>VLOOKUP(A1280,'De Para'!$C$3:$D$195,2,0)</f>
        <v>FORNECEDORES</v>
      </c>
      <c r="C1280" s="83">
        <f t="shared" si="40"/>
        <v>11</v>
      </c>
      <c r="D1280" s="50" t="s">
        <v>258</v>
      </c>
      <c r="E1280" s="50" t="s">
        <v>410</v>
      </c>
      <c r="F1280" s="51">
        <v>44161</v>
      </c>
      <c r="G1280" s="50" t="s">
        <v>278</v>
      </c>
      <c r="H1280" s="52">
        <v>100</v>
      </c>
      <c r="I1280" s="50" t="s">
        <v>675</v>
      </c>
      <c r="J1280" s="50" t="s">
        <v>409</v>
      </c>
      <c r="K1280" s="50" t="s">
        <v>410</v>
      </c>
      <c r="L1280" s="50" t="s">
        <v>470</v>
      </c>
      <c r="M1280" s="52">
        <v>177772</v>
      </c>
      <c r="N1280" s="50" t="s">
        <v>471</v>
      </c>
      <c r="O1280" s="50" t="s">
        <v>1091</v>
      </c>
      <c r="P1280" s="55">
        <v>-264.8</v>
      </c>
      <c r="Q1280" s="52">
        <v>11</v>
      </c>
      <c r="R1280" s="50" t="s">
        <v>1611</v>
      </c>
      <c r="S1280" s="52">
        <v>2020</v>
      </c>
      <c r="T1280" s="50" t="s">
        <v>2352</v>
      </c>
      <c r="U1280" s="50" t="s">
        <v>263</v>
      </c>
      <c r="V1280" s="50" t="s">
        <v>303</v>
      </c>
      <c r="W1280" s="50" t="s">
        <v>351</v>
      </c>
      <c r="X1280" s="52">
        <v>1</v>
      </c>
      <c r="Y1280" s="52">
        <v>149444</v>
      </c>
      <c r="Z1280" s="50" t="s">
        <v>266</v>
      </c>
      <c r="AA1280" s="52">
        <v>1</v>
      </c>
      <c r="AB1280" s="52">
        <v>0</v>
      </c>
      <c r="AC1280" s="51">
        <v>44161</v>
      </c>
      <c r="AD1280" s="51">
        <v>44169</v>
      </c>
      <c r="AE1280" s="50" t="s">
        <v>670</v>
      </c>
    </row>
    <row r="1281" spans="1:31" ht="17.25" customHeight="1">
      <c r="A1281" s="57" t="str">
        <f t="shared" si="39"/>
        <v>MEDICAMENTOS C/ RESTRICAO</v>
      </c>
      <c r="B1281" s="69" t="str">
        <f>VLOOKUP(A1281,'De Para'!$C$3:$D$195,2,0)</f>
        <v>FORNECEDORES</v>
      </c>
      <c r="C1281" s="83">
        <f t="shared" si="40"/>
        <v>11</v>
      </c>
      <c r="D1281" s="50" t="s">
        <v>258</v>
      </c>
      <c r="E1281" s="50" t="s">
        <v>410</v>
      </c>
      <c r="F1281" s="51">
        <v>44161</v>
      </c>
      <c r="G1281" s="50" t="s">
        <v>278</v>
      </c>
      <c r="H1281" s="52">
        <v>100</v>
      </c>
      <c r="I1281" s="50" t="s">
        <v>675</v>
      </c>
      <c r="J1281" s="50" t="s">
        <v>409</v>
      </c>
      <c r="K1281" s="50" t="s">
        <v>410</v>
      </c>
      <c r="L1281" s="50" t="s">
        <v>341</v>
      </c>
      <c r="M1281" s="52">
        <v>177773</v>
      </c>
      <c r="N1281" s="50" t="s">
        <v>342</v>
      </c>
      <c r="O1281" s="50" t="s">
        <v>387</v>
      </c>
      <c r="P1281" s="55">
        <v>-1592</v>
      </c>
      <c r="Q1281" s="52">
        <v>11</v>
      </c>
      <c r="R1281" s="50" t="s">
        <v>2353</v>
      </c>
      <c r="S1281" s="52">
        <v>2020</v>
      </c>
      <c r="T1281" s="50" t="s">
        <v>2354</v>
      </c>
      <c r="U1281" s="50" t="s">
        <v>263</v>
      </c>
      <c r="V1281" s="50" t="s">
        <v>303</v>
      </c>
      <c r="W1281" s="50" t="s">
        <v>344</v>
      </c>
      <c r="X1281" s="52">
        <v>1</v>
      </c>
      <c r="Y1281" s="52">
        <v>149448</v>
      </c>
      <c r="Z1281" s="50" t="s">
        <v>266</v>
      </c>
      <c r="AA1281" s="52">
        <v>1</v>
      </c>
      <c r="AB1281" s="52">
        <v>0</v>
      </c>
      <c r="AC1281" s="51">
        <v>44161</v>
      </c>
      <c r="AD1281" s="51">
        <v>44169</v>
      </c>
      <c r="AE1281" s="50" t="s">
        <v>670</v>
      </c>
    </row>
    <row r="1282" spans="1:31" ht="17.25" customHeight="1">
      <c r="A1282" s="57" t="str">
        <f t="shared" si="39"/>
        <v>MATERIAIS HOSPITALARES C/ RESTRICAO</v>
      </c>
      <c r="B1282" s="69" t="str">
        <f>VLOOKUP(A1282,'De Para'!$C$3:$D$195,2,0)</f>
        <v>FORNECEDORES</v>
      </c>
      <c r="C1282" s="83">
        <f t="shared" si="40"/>
        <v>11</v>
      </c>
      <c r="D1282" s="50" t="s">
        <v>258</v>
      </c>
      <c r="E1282" s="50" t="s">
        <v>410</v>
      </c>
      <c r="F1282" s="51">
        <v>44161</v>
      </c>
      <c r="G1282" s="50" t="s">
        <v>278</v>
      </c>
      <c r="H1282" s="52">
        <v>100</v>
      </c>
      <c r="I1282" s="50" t="s">
        <v>675</v>
      </c>
      <c r="J1282" s="50" t="s">
        <v>409</v>
      </c>
      <c r="K1282" s="50" t="s">
        <v>410</v>
      </c>
      <c r="L1282" s="50" t="s">
        <v>359</v>
      </c>
      <c r="M1282" s="52">
        <v>177774</v>
      </c>
      <c r="N1282" s="50" t="s">
        <v>360</v>
      </c>
      <c r="O1282" s="50" t="s">
        <v>444</v>
      </c>
      <c r="P1282" s="55">
        <v>-1933.9</v>
      </c>
      <c r="Q1282" s="52">
        <v>11</v>
      </c>
      <c r="R1282" s="50" t="s">
        <v>2355</v>
      </c>
      <c r="S1282" s="52">
        <v>2020</v>
      </c>
      <c r="T1282" s="50" t="s">
        <v>2356</v>
      </c>
      <c r="U1282" s="50" t="s">
        <v>263</v>
      </c>
      <c r="V1282" s="50" t="s">
        <v>303</v>
      </c>
      <c r="W1282" s="50" t="s">
        <v>344</v>
      </c>
      <c r="X1282" s="52">
        <v>1</v>
      </c>
      <c r="Y1282" s="52">
        <v>149452</v>
      </c>
      <c r="Z1282" s="50" t="s">
        <v>266</v>
      </c>
      <c r="AA1282" s="52">
        <v>1</v>
      </c>
      <c r="AB1282" s="52">
        <v>0</v>
      </c>
      <c r="AC1282" s="51">
        <v>44161</v>
      </c>
      <c r="AD1282" s="51">
        <v>44169</v>
      </c>
      <c r="AE1282" s="50" t="s">
        <v>670</v>
      </c>
    </row>
    <row r="1283" spans="1:31" ht="17.25" customHeight="1">
      <c r="A1283" s="57" t="str">
        <f t="shared" ref="A1283:A1326" si="41">N1283</f>
        <v>MEDICAMENTOS C/ RESTRICAO</v>
      </c>
      <c r="B1283" s="69" t="str">
        <f>VLOOKUP(A1283,'De Para'!$C$3:$D$195,2,0)</f>
        <v>FORNECEDORES</v>
      </c>
      <c r="C1283" s="83">
        <f t="shared" si="40"/>
        <v>11</v>
      </c>
      <c r="D1283" s="50" t="s">
        <v>258</v>
      </c>
      <c r="E1283" s="50" t="s">
        <v>410</v>
      </c>
      <c r="F1283" s="51">
        <v>44161</v>
      </c>
      <c r="G1283" s="50" t="s">
        <v>278</v>
      </c>
      <c r="H1283" s="52">
        <v>100</v>
      </c>
      <c r="I1283" s="50" t="s">
        <v>675</v>
      </c>
      <c r="J1283" s="50" t="s">
        <v>409</v>
      </c>
      <c r="K1283" s="50" t="s">
        <v>410</v>
      </c>
      <c r="L1283" s="50" t="s">
        <v>341</v>
      </c>
      <c r="M1283" s="52">
        <v>177775</v>
      </c>
      <c r="N1283" s="50" t="s">
        <v>342</v>
      </c>
      <c r="O1283" s="50" t="s">
        <v>372</v>
      </c>
      <c r="P1283" s="55">
        <v>-105.8</v>
      </c>
      <c r="Q1283" s="52">
        <v>11</v>
      </c>
      <c r="R1283" s="50" t="s">
        <v>2357</v>
      </c>
      <c r="S1283" s="52">
        <v>2020</v>
      </c>
      <c r="T1283" s="50" t="s">
        <v>2358</v>
      </c>
      <c r="U1283" s="50" t="s">
        <v>263</v>
      </c>
      <c r="V1283" s="50" t="s">
        <v>303</v>
      </c>
      <c r="W1283" s="50" t="s">
        <v>344</v>
      </c>
      <c r="X1283" s="52">
        <v>1</v>
      </c>
      <c r="Y1283" s="52">
        <v>149455</v>
      </c>
      <c r="Z1283" s="50" t="s">
        <v>266</v>
      </c>
      <c r="AA1283" s="52">
        <v>1</v>
      </c>
      <c r="AB1283" s="52">
        <v>0</v>
      </c>
      <c r="AC1283" s="51">
        <v>44161</v>
      </c>
      <c r="AD1283" s="51">
        <v>44169</v>
      </c>
      <c r="AE1283" s="50" t="s">
        <v>670</v>
      </c>
    </row>
    <row r="1284" spans="1:31" ht="17.25" customHeight="1">
      <c r="A1284" s="57" t="str">
        <f t="shared" si="41"/>
        <v>SERVIÇO DE LABORATÓRIO/APOIO DIAGNOSTICO</v>
      </c>
      <c r="B1284" s="69" t="str">
        <f>VLOOKUP(A1284,'De Para'!$C$3:$D$195,2,0)</f>
        <v>FORNECEDORES</v>
      </c>
      <c r="C1284" s="83">
        <f t="shared" si="40"/>
        <v>11</v>
      </c>
      <c r="D1284" s="50" t="s">
        <v>258</v>
      </c>
      <c r="E1284" s="50" t="s">
        <v>410</v>
      </c>
      <c r="F1284" s="51">
        <v>44161</v>
      </c>
      <c r="G1284" s="50" t="s">
        <v>278</v>
      </c>
      <c r="H1284" s="52">
        <v>100</v>
      </c>
      <c r="I1284" s="50" t="s">
        <v>675</v>
      </c>
      <c r="J1284" s="50" t="s">
        <v>409</v>
      </c>
      <c r="K1284" s="50" t="s">
        <v>410</v>
      </c>
      <c r="L1284" s="50" t="s">
        <v>297</v>
      </c>
      <c r="M1284" s="52">
        <v>177776</v>
      </c>
      <c r="N1284" s="50" t="s">
        <v>298</v>
      </c>
      <c r="O1284" s="50" t="s">
        <v>1279</v>
      </c>
      <c r="P1284" s="55">
        <v>-10350</v>
      </c>
      <c r="Q1284" s="52">
        <v>11</v>
      </c>
      <c r="R1284" s="50" t="s">
        <v>2359</v>
      </c>
      <c r="S1284" s="52">
        <v>2020</v>
      </c>
      <c r="T1284" s="50" t="s">
        <v>2360</v>
      </c>
      <c r="U1284" s="50" t="s">
        <v>263</v>
      </c>
      <c r="V1284" s="50" t="s">
        <v>288</v>
      </c>
      <c r="W1284" s="50" t="s">
        <v>289</v>
      </c>
      <c r="X1284" s="52">
        <v>1</v>
      </c>
      <c r="Y1284" s="52">
        <v>149513</v>
      </c>
      <c r="Z1284" s="50" t="s">
        <v>266</v>
      </c>
      <c r="AA1284" s="52">
        <v>1</v>
      </c>
      <c r="AB1284" s="52">
        <v>0</v>
      </c>
      <c r="AC1284" s="51">
        <v>44161</v>
      </c>
      <c r="AD1284" s="51">
        <v>44169</v>
      </c>
      <c r="AE1284" s="50" t="s">
        <v>670</v>
      </c>
    </row>
    <row r="1285" spans="1:31" ht="17.25" customHeight="1">
      <c r="A1285" s="57" t="str">
        <f t="shared" si="41"/>
        <v>ALUGUEL DE MÁQUINAS E EQUIPAMENTOS</v>
      </c>
      <c r="B1285" s="69" t="str">
        <f>VLOOKUP(A1285,'De Para'!$C$3:$D$195,2,0)</f>
        <v>FORNECEDORES</v>
      </c>
      <c r="C1285" s="83">
        <f t="shared" si="40"/>
        <v>11</v>
      </c>
      <c r="D1285" s="50" t="s">
        <v>258</v>
      </c>
      <c r="E1285" s="50" t="s">
        <v>410</v>
      </c>
      <c r="F1285" s="51">
        <v>44161</v>
      </c>
      <c r="G1285" s="50" t="s">
        <v>278</v>
      </c>
      <c r="H1285" s="52">
        <v>100</v>
      </c>
      <c r="I1285" s="50" t="s">
        <v>675</v>
      </c>
      <c r="J1285" s="50" t="s">
        <v>409</v>
      </c>
      <c r="K1285" s="50" t="s">
        <v>410</v>
      </c>
      <c r="L1285" s="50" t="s">
        <v>439</v>
      </c>
      <c r="M1285" s="52">
        <v>177777</v>
      </c>
      <c r="N1285" s="50" t="s">
        <v>440</v>
      </c>
      <c r="O1285" s="50" t="s">
        <v>1395</v>
      </c>
      <c r="P1285" s="55">
        <v>-3550</v>
      </c>
      <c r="Q1285" s="52">
        <v>11</v>
      </c>
      <c r="R1285" s="50" t="s">
        <v>2361</v>
      </c>
      <c r="S1285" s="52">
        <v>2020</v>
      </c>
      <c r="T1285" s="50" t="s">
        <v>2362</v>
      </c>
      <c r="U1285" s="50" t="s">
        <v>263</v>
      </c>
      <c r="V1285" s="50" t="s">
        <v>329</v>
      </c>
      <c r="W1285" s="50" t="s">
        <v>330</v>
      </c>
      <c r="X1285" s="52">
        <v>1</v>
      </c>
      <c r="Y1285" s="52">
        <v>149574</v>
      </c>
      <c r="Z1285" s="50" t="s">
        <v>266</v>
      </c>
      <c r="AA1285" s="52">
        <v>1</v>
      </c>
      <c r="AB1285" s="52">
        <v>0</v>
      </c>
      <c r="AC1285" s="51">
        <v>44161</v>
      </c>
      <c r="AD1285" s="51">
        <v>44169</v>
      </c>
      <c r="AE1285" s="50" t="s">
        <v>670</v>
      </c>
    </row>
    <row r="1286" spans="1:31" ht="17.25" customHeight="1">
      <c r="A1286" s="57" t="str">
        <f t="shared" si="41"/>
        <v>ALUGUEL DE MÁQUINAS E EQUIPAMENTOS</v>
      </c>
      <c r="B1286" s="69" t="str">
        <f>VLOOKUP(A1286,'De Para'!$C$3:$D$195,2,0)</f>
        <v>FORNECEDORES</v>
      </c>
      <c r="C1286" s="83">
        <f t="shared" si="40"/>
        <v>11</v>
      </c>
      <c r="D1286" s="50" t="s">
        <v>258</v>
      </c>
      <c r="E1286" s="50" t="s">
        <v>410</v>
      </c>
      <c r="F1286" s="51">
        <v>44161</v>
      </c>
      <c r="G1286" s="50" t="s">
        <v>278</v>
      </c>
      <c r="H1286" s="52">
        <v>100</v>
      </c>
      <c r="I1286" s="50" t="s">
        <v>675</v>
      </c>
      <c r="J1286" s="50" t="s">
        <v>409</v>
      </c>
      <c r="K1286" s="50" t="s">
        <v>410</v>
      </c>
      <c r="L1286" s="50" t="s">
        <v>439</v>
      </c>
      <c r="M1286" s="52">
        <v>177778</v>
      </c>
      <c r="N1286" s="50" t="s">
        <v>440</v>
      </c>
      <c r="O1286" s="50" t="s">
        <v>1021</v>
      </c>
      <c r="P1286" s="55">
        <v>-6500</v>
      </c>
      <c r="Q1286" s="52">
        <v>11</v>
      </c>
      <c r="R1286" s="50" t="s">
        <v>2363</v>
      </c>
      <c r="S1286" s="52">
        <v>2020</v>
      </c>
      <c r="T1286" s="50" t="s">
        <v>2364</v>
      </c>
      <c r="U1286" s="50" t="s">
        <v>263</v>
      </c>
      <c r="V1286" s="50" t="s">
        <v>329</v>
      </c>
      <c r="W1286" s="50" t="s">
        <v>330</v>
      </c>
      <c r="X1286" s="52">
        <v>1</v>
      </c>
      <c r="Y1286" s="52">
        <v>149582</v>
      </c>
      <c r="Z1286" s="50" t="s">
        <v>266</v>
      </c>
      <c r="AA1286" s="52">
        <v>1</v>
      </c>
      <c r="AB1286" s="52">
        <v>0</v>
      </c>
      <c r="AC1286" s="51">
        <v>44161</v>
      </c>
      <c r="AD1286" s="51">
        <v>44169</v>
      </c>
      <c r="AE1286" s="50" t="s">
        <v>670</v>
      </c>
    </row>
    <row r="1287" spans="1:31" ht="17.25" customHeight="1">
      <c r="A1287" s="57" t="str">
        <f t="shared" si="41"/>
        <v>SERVIÇO DE LIMPEZA E HIGIENIZAÇÃO</v>
      </c>
      <c r="B1287" s="69" t="str">
        <f>VLOOKUP(A1287,'De Para'!$C$3:$D$195,2,0)</f>
        <v>FORNECEDORES</v>
      </c>
      <c r="C1287" s="83">
        <f t="shared" si="40"/>
        <v>11</v>
      </c>
      <c r="D1287" s="50" t="s">
        <v>258</v>
      </c>
      <c r="E1287" s="50" t="s">
        <v>410</v>
      </c>
      <c r="F1287" s="51">
        <v>44161</v>
      </c>
      <c r="G1287" s="50" t="s">
        <v>278</v>
      </c>
      <c r="H1287" s="52">
        <v>100</v>
      </c>
      <c r="I1287" s="50" t="s">
        <v>675</v>
      </c>
      <c r="J1287" s="50" t="s">
        <v>409</v>
      </c>
      <c r="K1287" s="50" t="s">
        <v>410</v>
      </c>
      <c r="L1287" s="50" t="s">
        <v>318</v>
      </c>
      <c r="M1287" s="52">
        <v>177779</v>
      </c>
      <c r="N1287" s="50" t="s">
        <v>319</v>
      </c>
      <c r="O1287" s="50" t="s">
        <v>1994</v>
      </c>
      <c r="P1287" s="55">
        <v>-850</v>
      </c>
      <c r="Q1287" s="52">
        <v>11</v>
      </c>
      <c r="R1287" s="50" t="s">
        <v>2365</v>
      </c>
      <c r="S1287" s="52">
        <v>2020</v>
      </c>
      <c r="T1287" s="50" t="s">
        <v>2366</v>
      </c>
      <c r="U1287" s="50" t="s">
        <v>263</v>
      </c>
      <c r="V1287" s="50" t="s">
        <v>288</v>
      </c>
      <c r="W1287" s="50" t="s">
        <v>289</v>
      </c>
      <c r="X1287" s="52">
        <v>1</v>
      </c>
      <c r="Y1287" s="52">
        <v>149593</v>
      </c>
      <c r="Z1287" s="50" t="s">
        <v>266</v>
      </c>
      <c r="AA1287" s="52">
        <v>1</v>
      </c>
      <c r="AB1287" s="52">
        <v>0</v>
      </c>
      <c r="AC1287" s="51">
        <v>44161</v>
      </c>
      <c r="AD1287" s="51">
        <v>44169</v>
      </c>
      <c r="AE1287" s="50" t="s">
        <v>670</v>
      </c>
    </row>
    <row r="1288" spans="1:31" ht="17.25" customHeight="1">
      <c r="A1288" s="57" t="str">
        <f t="shared" si="41"/>
        <v>SERVIÇO DE MANUTENÇÃO DE SOFTWARE/HARDWARE</v>
      </c>
      <c r="B1288" s="69" t="str">
        <f>VLOOKUP(A1288,'De Para'!$C$3:$D$195,2,0)</f>
        <v>FORNECEDORES</v>
      </c>
      <c r="C1288" s="83">
        <f t="shared" si="40"/>
        <v>11</v>
      </c>
      <c r="D1288" s="50" t="s">
        <v>258</v>
      </c>
      <c r="E1288" s="50" t="s">
        <v>410</v>
      </c>
      <c r="F1288" s="51">
        <v>44161</v>
      </c>
      <c r="G1288" s="50" t="s">
        <v>278</v>
      </c>
      <c r="H1288" s="52">
        <v>100</v>
      </c>
      <c r="I1288" s="50" t="s">
        <v>675</v>
      </c>
      <c r="J1288" s="50" t="s">
        <v>409</v>
      </c>
      <c r="K1288" s="50" t="s">
        <v>410</v>
      </c>
      <c r="L1288" s="50" t="s">
        <v>285</v>
      </c>
      <c r="M1288" s="52">
        <v>177780</v>
      </c>
      <c r="N1288" s="50" t="s">
        <v>286</v>
      </c>
      <c r="O1288" s="50" t="s">
        <v>1621</v>
      </c>
      <c r="P1288" s="55">
        <v>-55799.73</v>
      </c>
      <c r="Q1288" s="52">
        <v>11</v>
      </c>
      <c r="R1288" s="50" t="s">
        <v>605</v>
      </c>
      <c r="S1288" s="52">
        <v>2020</v>
      </c>
      <c r="T1288" s="50" t="s">
        <v>2367</v>
      </c>
      <c r="U1288" s="50" t="s">
        <v>263</v>
      </c>
      <c r="V1288" s="50" t="s">
        <v>288</v>
      </c>
      <c r="W1288" s="50" t="s">
        <v>289</v>
      </c>
      <c r="X1288" s="52">
        <v>1</v>
      </c>
      <c r="Y1288" s="52">
        <v>149600</v>
      </c>
      <c r="Z1288" s="50" t="s">
        <v>266</v>
      </c>
      <c r="AA1288" s="52">
        <v>1</v>
      </c>
      <c r="AB1288" s="52">
        <v>0</v>
      </c>
      <c r="AC1288" s="51">
        <v>44161</v>
      </c>
      <c r="AD1288" s="51">
        <v>44169</v>
      </c>
      <c r="AE1288" s="50" t="s">
        <v>670</v>
      </c>
    </row>
    <row r="1289" spans="1:31" ht="17.25" customHeight="1">
      <c r="A1289" s="57" t="str">
        <f t="shared" si="41"/>
        <v>MÁQUINAS E EQUIPAMENTOS C/ RESTRIÇÃO</v>
      </c>
      <c r="B1289" s="69" t="str">
        <f>VLOOKUP(A1289,'De Para'!$C$3:$D$195,2,0)</f>
        <v>FORNECEDORES</v>
      </c>
      <c r="C1289" s="83">
        <f t="shared" si="40"/>
        <v>11</v>
      </c>
      <c r="D1289" s="50" t="s">
        <v>258</v>
      </c>
      <c r="E1289" s="50" t="s">
        <v>410</v>
      </c>
      <c r="F1289" s="51">
        <v>44161</v>
      </c>
      <c r="G1289" s="50" t="s">
        <v>278</v>
      </c>
      <c r="H1289" s="52">
        <v>100</v>
      </c>
      <c r="I1289" s="50" t="s">
        <v>675</v>
      </c>
      <c r="J1289" s="50" t="s">
        <v>409</v>
      </c>
      <c r="K1289" s="50" t="s">
        <v>410</v>
      </c>
      <c r="L1289" s="50" t="s">
        <v>381</v>
      </c>
      <c r="M1289" s="52">
        <v>177781</v>
      </c>
      <c r="N1289" s="50" t="s">
        <v>382</v>
      </c>
      <c r="O1289" s="50" t="s">
        <v>1621</v>
      </c>
      <c r="P1289" s="55">
        <v>-226667.99</v>
      </c>
      <c r="Q1289" s="52">
        <v>11</v>
      </c>
      <c r="R1289" s="50" t="s">
        <v>560</v>
      </c>
      <c r="S1289" s="52">
        <v>2020</v>
      </c>
      <c r="T1289" s="50" t="s">
        <v>2368</v>
      </c>
      <c r="U1289" s="50" t="s">
        <v>263</v>
      </c>
      <c r="V1289" s="50" t="s">
        <v>383</v>
      </c>
      <c r="W1289" s="50" t="s">
        <v>384</v>
      </c>
      <c r="X1289" s="52">
        <v>1</v>
      </c>
      <c r="Y1289" s="52">
        <v>149958</v>
      </c>
      <c r="Z1289" s="50" t="s">
        <v>266</v>
      </c>
      <c r="AA1289" s="52">
        <v>1</v>
      </c>
      <c r="AB1289" s="52">
        <v>0</v>
      </c>
      <c r="AC1289" s="51">
        <v>44161</v>
      </c>
      <c r="AD1289" s="51">
        <v>44169</v>
      </c>
      <c r="AE1289" s="50" t="s">
        <v>670</v>
      </c>
    </row>
    <row r="1290" spans="1:31" ht="17.25" customHeight="1">
      <c r="A1290" s="57" t="str">
        <f t="shared" si="41"/>
        <v>SERVIÇO DE LABORATÓRIO/APOIO DIAGNOSTICO</v>
      </c>
      <c r="B1290" s="69" t="str">
        <f>VLOOKUP(A1290,'De Para'!$C$3:$D$195,2,0)</f>
        <v>FORNECEDORES</v>
      </c>
      <c r="C1290" s="83">
        <f t="shared" si="40"/>
        <v>11</v>
      </c>
      <c r="D1290" s="50" t="s">
        <v>258</v>
      </c>
      <c r="E1290" s="50" t="s">
        <v>410</v>
      </c>
      <c r="F1290" s="51">
        <v>44161</v>
      </c>
      <c r="G1290" s="50" t="s">
        <v>278</v>
      </c>
      <c r="H1290" s="52">
        <v>100</v>
      </c>
      <c r="I1290" s="50" t="s">
        <v>675</v>
      </c>
      <c r="J1290" s="50" t="s">
        <v>409</v>
      </c>
      <c r="K1290" s="50" t="s">
        <v>410</v>
      </c>
      <c r="L1290" s="50" t="s">
        <v>297</v>
      </c>
      <c r="M1290" s="52">
        <v>177782</v>
      </c>
      <c r="N1290" s="50" t="s">
        <v>298</v>
      </c>
      <c r="O1290" s="50" t="s">
        <v>1326</v>
      </c>
      <c r="P1290" s="55">
        <v>-100419.5</v>
      </c>
      <c r="Q1290" s="52">
        <v>11</v>
      </c>
      <c r="R1290" s="50" t="s">
        <v>2369</v>
      </c>
      <c r="S1290" s="52">
        <v>2020</v>
      </c>
      <c r="T1290" s="50" t="s">
        <v>2370</v>
      </c>
      <c r="U1290" s="50" t="s">
        <v>263</v>
      </c>
      <c r="V1290" s="50" t="s">
        <v>288</v>
      </c>
      <c r="W1290" s="50" t="s">
        <v>289</v>
      </c>
      <c r="X1290" s="52">
        <v>1</v>
      </c>
      <c r="Y1290" s="52">
        <v>149555</v>
      </c>
      <c r="Z1290" s="50" t="s">
        <v>266</v>
      </c>
      <c r="AA1290" s="52">
        <v>1</v>
      </c>
      <c r="AB1290" s="52">
        <v>0</v>
      </c>
      <c r="AC1290" s="51">
        <v>44161</v>
      </c>
      <c r="AD1290" s="51">
        <v>44169</v>
      </c>
      <c r="AE1290" s="50" t="s">
        <v>670</v>
      </c>
    </row>
    <row r="1291" spans="1:31" ht="17.25" customHeight="1">
      <c r="A1291" s="57" t="str">
        <f t="shared" si="41"/>
        <v>SERVIÇO DE LABORATÓRIO/APOIO DIAGNOSTICO</v>
      </c>
      <c r="B1291" s="69" t="str">
        <f>VLOOKUP(A1291,'De Para'!$C$3:$D$195,2,0)</f>
        <v>FORNECEDORES</v>
      </c>
      <c r="C1291" s="83">
        <f t="shared" si="40"/>
        <v>11</v>
      </c>
      <c r="D1291" s="50" t="s">
        <v>258</v>
      </c>
      <c r="E1291" s="50" t="s">
        <v>410</v>
      </c>
      <c r="F1291" s="51">
        <v>44161</v>
      </c>
      <c r="G1291" s="50" t="s">
        <v>278</v>
      </c>
      <c r="H1291" s="52">
        <v>100</v>
      </c>
      <c r="I1291" s="50" t="s">
        <v>675</v>
      </c>
      <c r="J1291" s="50" t="s">
        <v>409</v>
      </c>
      <c r="K1291" s="50" t="s">
        <v>410</v>
      </c>
      <c r="L1291" s="50" t="s">
        <v>297</v>
      </c>
      <c r="M1291" s="52">
        <v>177783</v>
      </c>
      <c r="N1291" s="50" t="s">
        <v>298</v>
      </c>
      <c r="O1291" s="50" t="s">
        <v>1326</v>
      </c>
      <c r="P1291" s="55">
        <v>-6536.65</v>
      </c>
      <c r="Q1291" s="52">
        <v>11</v>
      </c>
      <c r="R1291" s="50" t="s">
        <v>2371</v>
      </c>
      <c r="S1291" s="52">
        <v>2020</v>
      </c>
      <c r="T1291" s="50" t="s">
        <v>2372</v>
      </c>
      <c r="U1291" s="50" t="s">
        <v>263</v>
      </c>
      <c r="V1291" s="50" t="s">
        <v>288</v>
      </c>
      <c r="W1291" s="50" t="s">
        <v>289</v>
      </c>
      <c r="X1291" s="52">
        <v>1</v>
      </c>
      <c r="Y1291" s="52">
        <v>149558</v>
      </c>
      <c r="Z1291" s="50" t="s">
        <v>266</v>
      </c>
      <c r="AA1291" s="52">
        <v>1</v>
      </c>
      <c r="AB1291" s="52">
        <v>0</v>
      </c>
      <c r="AC1291" s="51">
        <v>44161</v>
      </c>
      <c r="AD1291" s="51">
        <v>44169</v>
      </c>
      <c r="AE1291" s="50" t="s">
        <v>670</v>
      </c>
    </row>
    <row r="1292" spans="1:31" ht="17.25" customHeight="1">
      <c r="A1292" s="57" t="str">
        <f t="shared" si="41"/>
        <v>SERVIÇO DE TRANSPORTE</v>
      </c>
      <c r="B1292" s="69" t="str">
        <f>VLOOKUP(A1292,'De Para'!$C$3:$D$195,2,0)</f>
        <v>FORNECEDORES</v>
      </c>
      <c r="C1292" s="83">
        <f t="shared" si="40"/>
        <v>11</v>
      </c>
      <c r="D1292" s="50" t="s">
        <v>258</v>
      </c>
      <c r="E1292" s="50" t="s">
        <v>410</v>
      </c>
      <c r="F1292" s="51">
        <v>44161</v>
      </c>
      <c r="G1292" s="50" t="s">
        <v>278</v>
      </c>
      <c r="H1292" s="52">
        <v>100</v>
      </c>
      <c r="I1292" s="50" t="s">
        <v>675</v>
      </c>
      <c r="J1292" s="50" t="s">
        <v>409</v>
      </c>
      <c r="K1292" s="50" t="s">
        <v>410</v>
      </c>
      <c r="L1292" s="50" t="s">
        <v>445</v>
      </c>
      <c r="M1292" s="52">
        <v>177784</v>
      </c>
      <c r="N1292" s="50" t="s">
        <v>446</v>
      </c>
      <c r="O1292" s="50" t="s">
        <v>447</v>
      </c>
      <c r="P1292" s="55">
        <v>-13539.73</v>
      </c>
      <c r="Q1292" s="52">
        <v>11</v>
      </c>
      <c r="R1292" s="50" t="s">
        <v>2373</v>
      </c>
      <c r="S1292" s="52">
        <v>2020</v>
      </c>
      <c r="T1292" s="50" t="s">
        <v>2374</v>
      </c>
      <c r="U1292" s="50" t="s">
        <v>263</v>
      </c>
      <c r="V1292" s="50" t="s">
        <v>288</v>
      </c>
      <c r="W1292" s="50" t="s">
        <v>289</v>
      </c>
      <c r="X1292" s="52">
        <v>1</v>
      </c>
      <c r="Y1292" s="52">
        <v>149594</v>
      </c>
      <c r="Z1292" s="50" t="s">
        <v>266</v>
      </c>
      <c r="AA1292" s="52">
        <v>1</v>
      </c>
      <c r="AB1292" s="52">
        <v>0</v>
      </c>
      <c r="AC1292" s="51">
        <v>44161</v>
      </c>
      <c r="AD1292" s="51">
        <v>44169</v>
      </c>
      <c r="AE1292" s="50" t="s">
        <v>670</v>
      </c>
    </row>
    <row r="1293" spans="1:31" ht="17.25" customHeight="1">
      <c r="A1293" s="57" t="str">
        <f t="shared" si="41"/>
        <v>SERVIÇO DE LABORATÓRIO/APOIO DIAGNOSTICO</v>
      </c>
      <c r="B1293" s="69" t="str">
        <f>VLOOKUP(A1293,'De Para'!$C$3:$D$195,2,0)</f>
        <v>FORNECEDORES</v>
      </c>
      <c r="C1293" s="83">
        <f t="shared" si="40"/>
        <v>11</v>
      </c>
      <c r="D1293" s="50" t="s">
        <v>258</v>
      </c>
      <c r="E1293" s="50" t="s">
        <v>410</v>
      </c>
      <c r="F1293" s="51">
        <v>44161</v>
      </c>
      <c r="G1293" s="50" t="s">
        <v>278</v>
      </c>
      <c r="H1293" s="52">
        <v>100</v>
      </c>
      <c r="I1293" s="86" t="s">
        <v>675</v>
      </c>
      <c r="J1293" s="50" t="s">
        <v>409</v>
      </c>
      <c r="K1293" s="50" t="s">
        <v>410</v>
      </c>
      <c r="L1293" s="50" t="s">
        <v>297</v>
      </c>
      <c r="M1293" s="52">
        <v>177785</v>
      </c>
      <c r="N1293" s="50" t="s">
        <v>298</v>
      </c>
      <c r="O1293" s="53" t="s">
        <v>299</v>
      </c>
      <c r="P1293" s="55">
        <v>-121107.9</v>
      </c>
      <c r="Q1293" s="52">
        <v>11</v>
      </c>
      <c r="R1293" s="50" t="s">
        <v>2375</v>
      </c>
      <c r="S1293" s="52">
        <v>2020</v>
      </c>
      <c r="T1293" s="50" t="s">
        <v>2376</v>
      </c>
      <c r="U1293" s="50" t="s">
        <v>263</v>
      </c>
      <c r="V1293" s="50" t="s">
        <v>288</v>
      </c>
      <c r="W1293" s="50" t="s">
        <v>289</v>
      </c>
      <c r="X1293" s="52">
        <v>1</v>
      </c>
      <c r="Y1293" s="52">
        <v>149617</v>
      </c>
      <c r="Z1293" s="50" t="s">
        <v>266</v>
      </c>
      <c r="AA1293" s="52">
        <v>1</v>
      </c>
      <c r="AB1293" s="52">
        <v>0</v>
      </c>
      <c r="AC1293" s="51">
        <v>44161</v>
      </c>
      <c r="AD1293" s="51">
        <v>44169</v>
      </c>
      <c r="AE1293" s="50" t="s">
        <v>670</v>
      </c>
    </row>
    <row r="1294" spans="1:31" ht="17.25" customHeight="1">
      <c r="A1294" s="57" t="str">
        <f t="shared" si="41"/>
        <v>TARIFAS BANCÁRIAS</v>
      </c>
      <c r="B1294" s="69" t="str">
        <f>VLOOKUP(A1294,'De Para'!$C$3:$D$195,2,0)</f>
        <v>PAGAMENTO DE IMPOSTOS E TAXAS</v>
      </c>
      <c r="C1294" s="83">
        <f t="shared" si="40"/>
        <v>11</v>
      </c>
      <c r="D1294" s="50" t="s">
        <v>258</v>
      </c>
      <c r="E1294" s="50" t="s">
        <v>410</v>
      </c>
      <c r="F1294" s="51">
        <v>44160</v>
      </c>
      <c r="G1294" s="50" t="s">
        <v>378</v>
      </c>
      <c r="H1294" s="52">
        <v>100</v>
      </c>
      <c r="I1294" s="50" t="s">
        <v>675</v>
      </c>
      <c r="J1294" s="50" t="s">
        <v>409</v>
      </c>
      <c r="K1294" s="50" t="s">
        <v>410</v>
      </c>
      <c r="L1294" s="50" t="s">
        <v>548</v>
      </c>
      <c r="M1294" s="52">
        <v>177845</v>
      </c>
      <c r="N1294" s="50" t="s">
        <v>549</v>
      </c>
      <c r="O1294" s="50"/>
      <c r="P1294" s="55">
        <v>-9.35</v>
      </c>
      <c r="Q1294" s="52">
        <v>11</v>
      </c>
      <c r="R1294" s="50" t="s">
        <v>262</v>
      </c>
      <c r="S1294" s="52">
        <v>2020</v>
      </c>
      <c r="T1294" s="50" t="s">
        <v>550</v>
      </c>
      <c r="U1294" s="50" t="s">
        <v>263</v>
      </c>
      <c r="V1294" s="50" t="s">
        <v>276</v>
      </c>
      <c r="W1294" s="50" t="s">
        <v>429</v>
      </c>
      <c r="X1294" s="52">
        <v>1</v>
      </c>
      <c r="Y1294" s="52"/>
      <c r="Z1294" s="50" t="s">
        <v>266</v>
      </c>
      <c r="AA1294" s="52">
        <v>1</v>
      </c>
      <c r="AB1294" s="52">
        <v>1</v>
      </c>
      <c r="AC1294" s="51">
        <v>44160</v>
      </c>
      <c r="AD1294" s="51">
        <v>44169</v>
      </c>
      <c r="AE1294" s="50" t="s">
        <v>670</v>
      </c>
    </row>
    <row r="1295" spans="1:31" ht="17.25" customHeight="1">
      <c r="A1295" s="57" t="str">
        <f t="shared" si="41"/>
        <v>RENDIMENTO SOBRE APLICAÇÃO FINANCEIRA</v>
      </c>
      <c r="B1295" s="69" t="str">
        <f>VLOOKUP(A1295,'De Para'!$C$3:$D$195,2,0)</f>
        <v>JUROS POR APLICAÇÕES</v>
      </c>
      <c r="C1295" s="83">
        <f t="shared" si="40"/>
        <v>11</v>
      </c>
      <c r="D1295" s="50" t="s">
        <v>258</v>
      </c>
      <c r="E1295" s="50" t="s">
        <v>410</v>
      </c>
      <c r="F1295" s="51">
        <v>44160</v>
      </c>
      <c r="G1295" s="50" t="s">
        <v>621</v>
      </c>
      <c r="H1295" s="52">
        <v>100</v>
      </c>
      <c r="I1295" s="50" t="s">
        <v>675</v>
      </c>
      <c r="J1295" s="50" t="s">
        <v>409</v>
      </c>
      <c r="K1295" s="50" t="s">
        <v>410</v>
      </c>
      <c r="L1295" s="50" t="s">
        <v>497</v>
      </c>
      <c r="M1295" s="52">
        <v>177846</v>
      </c>
      <c r="N1295" s="50" t="s">
        <v>498</v>
      </c>
      <c r="O1295" s="50"/>
      <c r="P1295" s="55">
        <v>0.4</v>
      </c>
      <c r="Q1295" s="52">
        <v>11</v>
      </c>
      <c r="R1295" s="50" t="s">
        <v>499</v>
      </c>
      <c r="S1295" s="52">
        <v>2020</v>
      </c>
      <c r="T1295" s="50" t="s">
        <v>1839</v>
      </c>
      <c r="U1295" s="50" t="s">
        <v>263</v>
      </c>
      <c r="V1295" s="50" t="s">
        <v>276</v>
      </c>
      <c r="W1295" s="50" t="s">
        <v>500</v>
      </c>
      <c r="X1295" s="52">
        <v>1</v>
      </c>
      <c r="Y1295" s="52"/>
      <c r="Z1295" s="50" t="s">
        <v>266</v>
      </c>
      <c r="AA1295" s="52">
        <v>1</v>
      </c>
      <c r="AB1295" s="52">
        <v>1</v>
      </c>
      <c r="AC1295" s="51">
        <v>44160</v>
      </c>
      <c r="AD1295" s="51">
        <v>44169</v>
      </c>
      <c r="AE1295" s="50" t="s">
        <v>670</v>
      </c>
    </row>
    <row r="1296" spans="1:31" ht="17.25" customHeight="1">
      <c r="A1296" s="57" t="str">
        <f t="shared" si="41"/>
        <v>APLICAÇÃO / RESGATE DE APLICAÇÃO</v>
      </c>
      <c r="B1296" s="69" t="str">
        <f>VLOOKUP(A1296,'De Para'!$C$3:$D$195,2,0)</f>
        <v>RECEBÍVEIS NAO CORRENTES</v>
      </c>
      <c r="C1296" s="83">
        <f t="shared" si="40"/>
        <v>11</v>
      </c>
      <c r="D1296" s="50" t="s">
        <v>258</v>
      </c>
      <c r="E1296" s="50" t="s">
        <v>410</v>
      </c>
      <c r="F1296" s="51">
        <v>44160</v>
      </c>
      <c r="G1296" s="50" t="s">
        <v>259</v>
      </c>
      <c r="H1296" s="52">
        <v>100</v>
      </c>
      <c r="I1296" s="50" t="s">
        <v>690</v>
      </c>
      <c r="J1296" s="50" t="s">
        <v>409</v>
      </c>
      <c r="K1296" s="50" t="s">
        <v>410</v>
      </c>
      <c r="L1296" s="50" t="s">
        <v>260</v>
      </c>
      <c r="M1296" s="52">
        <v>177847</v>
      </c>
      <c r="N1296" s="50" t="s">
        <v>261</v>
      </c>
      <c r="O1296" s="53"/>
      <c r="P1296" s="55">
        <v>-21608.19</v>
      </c>
      <c r="Q1296" s="52">
        <v>11</v>
      </c>
      <c r="R1296" s="50" t="s">
        <v>262</v>
      </c>
      <c r="S1296" s="52">
        <v>2020</v>
      </c>
      <c r="T1296" s="50" t="s">
        <v>1840</v>
      </c>
      <c r="U1296" s="50" t="s">
        <v>263</v>
      </c>
      <c r="V1296" s="50" t="s">
        <v>264</v>
      </c>
      <c r="W1296" s="50" t="s">
        <v>265</v>
      </c>
      <c r="X1296" s="52">
        <v>1</v>
      </c>
      <c r="Y1296" s="52"/>
      <c r="Z1296" s="50" t="s">
        <v>266</v>
      </c>
      <c r="AA1296" s="52">
        <v>1</v>
      </c>
      <c r="AB1296" s="52">
        <v>1</v>
      </c>
      <c r="AC1296" s="51">
        <v>44160</v>
      </c>
      <c r="AD1296" s="51">
        <v>44169</v>
      </c>
      <c r="AE1296" s="50" t="s">
        <v>671</v>
      </c>
    </row>
    <row r="1297" spans="1:31" ht="17.25" customHeight="1">
      <c r="A1297" s="57" t="str">
        <f t="shared" si="41"/>
        <v>APLICAÇÃO / RESGATE DE APLICAÇÃO</v>
      </c>
      <c r="B1297" s="69" t="str">
        <f>VLOOKUP(A1297,'De Para'!$C$3:$D$195,2,0)</f>
        <v>RECEBÍVEIS NAO CORRENTES</v>
      </c>
      <c r="C1297" s="83">
        <f t="shared" si="40"/>
        <v>11</v>
      </c>
      <c r="D1297" s="50" t="s">
        <v>258</v>
      </c>
      <c r="E1297" s="50" t="s">
        <v>410</v>
      </c>
      <c r="F1297" s="51">
        <v>44160</v>
      </c>
      <c r="G1297" s="50" t="s">
        <v>624</v>
      </c>
      <c r="H1297" s="52">
        <v>100</v>
      </c>
      <c r="I1297" s="50" t="s">
        <v>675</v>
      </c>
      <c r="J1297" s="50" t="s">
        <v>409</v>
      </c>
      <c r="K1297" s="50" t="s">
        <v>410</v>
      </c>
      <c r="L1297" s="50" t="s">
        <v>260</v>
      </c>
      <c r="M1297" s="52">
        <v>177848</v>
      </c>
      <c r="N1297" s="50" t="s">
        <v>261</v>
      </c>
      <c r="O1297" s="50"/>
      <c r="P1297" s="55">
        <v>21608.19</v>
      </c>
      <c r="Q1297" s="52">
        <v>11</v>
      </c>
      <c r="R1297" s="50" t="s">
        <v>262</v>
      </c>
      <c r="S1297" s="52">
        <v>2020</v>
      </c>
      <c r="T1297" s="50" t="s">
        <v>1840</v>
      </c>
      <c r="U1297" s="50" t="s">
        <v>263</v>
      </c>
      <c r="V1297" s="50" t="s">
        <v>264</v>
      </c>
      <c r="W1297" s="50" t="s">
        <v>265</v>
      </c>
      <c r="X1297" s="52">
        <v>1</v>
      </c>
      <c r="Y1297" s="52"/>
      <c r="Z1297" s="50" t="s">
        <v>266</v>
      </c>
      <c r="AA1297" s="52">
        <v>1</v>
      </c>
      <c r="AB1297" s="52">
        <v>0</v>
      </c>
      <c r="AC1297" s="51">
        <v>44160</v>
      </c>
      <c r="AD1297" s="51">
        <v>44169</v>
      </c>
      <c r="AE1297" s="50" t="s">
        <v>670</v>
      </c>
    </row>
    <row r="1298" spans="1:31" ht="17.25" customHeight="1">
      <c r="A1298" s="57" t="str">
        <f t="shared" si="41"/>
        <v>GRRF</v>
      </c>
      <c r="B1298" s="69" t="str">
        <f>VLOOKUP(A1298,'De Para'!$C$3:$D$195,2,0)</f>
        <v>FOLHA E ENCARGOS</v>
      </c>
      <c r="C1298" s="83">
        <f t="shared" si="40"/>
        <v>11</v>
      </c>
      <c r="D1298" s="50" t="s">
        <v>258</v>
      </c>
      <c r="E1298" s="50" t="s">
        <v>410</v>
      </c>
      <c r="F1298" s="51">
        <v>44162</v>
      </c>
      <c r="G1298" s="50" t="s">
        <v>278</v>
      </c>
      <c r="H1298" s="52">
        <v>100</v>
      </c>
      <c r="I1298" s="50" t="s">
        <v>675</v>
      </c>
      <c r="J1298" s="50" t="s">
        <v>409</v>
      </c>
      <c r="K1298" s="50" t="s">
        <v>410</v>
      </c>
      <c r="L1298" s="50" t="s">
        <v>450</v>
      </c>
      <c r="M1298" s="52">
        <v>178342</v>
      </c>
      <c r="N1298" s="50" t="s">
        <v>451</v>
      </c>
      <c r="O1298" s="50" t="s">
        <v>347</v>
      </c>
      <c r="P1298" s="55">
        <v>-32546.639999999999</v>
      </c>
      <c r="Q1298" s="52">
        <v>11</v>
      </c>
      <c r="R1298" s="50" t="s">
        <v>2377</v>
      </c>
      <c r="S1298" s="52">
        <v>2020</v>
      </c>
      <c r="T1298" s="50" t="s">
        <v>2378</v>
      </c>
      <c r="U1298" s="50" t="s">
        <v>263</v>
      </c>
      <c r="V1298" s="50" t="s">
        <v>282</v>
      </c>
      <c r="W1298" s="50" t="s">
        <v>292</v>
      </c>
      <c r="X1298" s="52">
        <v>1</v>
      </c>
      <c r="Y1298" s="52">
        <v>150876</v>
      </c>
      <c r="Z1298" s="50" t="s">
        <v>266</v>
      </c>
      <c r="AA1298" s="52">
        <v>1</v>
      </c>
      <c r="AB1298" s="52">
        <v>0</v>
      </c>
      <c r="AC1298" s="51">
        <v>44162</v>
      </c>
      <c r="AD1298" s="51">
        <v>44169</v>
      </c>
      <c r="AE1298" s="50" t="s">
        <v>670</v>
      </c>
    </row>
    <row r="1299" spans="1:31" ht="17.25" customHeight="1">
      <c r="A1299" s="57" t="str">
        <f t="shared" si="41"/>
        <v>RESCISÕES</v>
      </c>
      <c r="B1299" s="69" t="str">
        <f>VLOOKUP(A1299,'De Para'!$C$3:$D$195,2,0)</f>
        <v>FOLHA E ENCARGOS</v>
      </c>
      <c r="C1299" s="83">
        <f t="shared" si="40"/>
        <v>11</v>
      </c>
      <c r="D1299" s="50" t="s">
        <v>258</v>
      </c>
      <c r="E1299" s="50" t="s">
        <v>410</v>
      </c>
      <c r="F1299" s="51">
        <v>44162</v>
      </c>
      <c r="G1299" s="50" t="s">
        <v>278</v>
      </c>
      <c r="H1299" s="52">
        <v>100</v>
      </c>
      <c r="I1299" s="50" t="s">
        <v>675</v>
      </c>
      <c r="J1299" s="50" t="s">
        <v>409</v>
      </c>
      <c r="K1299" s="50" t="s">
        <v>410</v>
      </c>
      <c r="L1299" s="50" t="s">
        <v>368</v>
      </c>
      <c r="M1299" s="52">
        <v>178343</v>
      </c>
      <c r="N1299" s="50" t="s">
        <v>369</v>
      </c>
      <c r="O1299" s="50" t="s">
        <v>369</v>
      </c>
      <c r="P1299" s="55">
        <v>-213732.8</v>
      </c>
      <c r="Q1299" s="52">
        <v>11</v>
      </c>
      <c r="R1299" s="50" t="s">
        <v>2379</v>
      </c>
      <c r="S1299" s="52">
        <v>2020</v>
      </c>
      <c r="T1299" s="50" t="s">
        <v>2380</v>
      </c>
      <c r="U1299" s="50" t="s">
        <v>263</v>
      </c>
      <c r="V1299" s="50" t="s">
        <v>282</v>
      </c>
      <c r="W1299" s="50" t="s">
        <v>292</v>
      </c>
      <c r="X1299" s="52">
        <v>1</v>
      </c>
      <c r="Y1299" s="52">
        <v>150878</v>
      </c>
      <c r="Z1299" s="50" t="s">
        <v>266</v>
      </c>
      <c r="AA1299" s="52">
        <v>1</v>
      </c>
      <c r="AB1299" s="52">
        <v>0</v>
      </c>
      <c r="AC1299" s="51">
        <v>44162</v>
      </c>
      <c r="AD1299" s="51">
        <v>44169</v>
      </c>
      <c r="AE1299" s="50" t="s">
        <v>670</v>
      </c>
    </row>
    <row r="1300" spans="1:31" ht="17.25" customHeight="1">
      <c r="A1300" s="57" t="str">
        <f t="shared" si="41"/>
        <v>RECEITA DE CONTRATOS DE GESTÃO HOSPITALAR - CR</v>
      </c>
      <c r="B1300" s="69" t="str">
        <f>VLOOKUP(A1300,'De Para'!$C$3:$D$195,2,0)</f>
        <v>INGRESSOS DE FATURAS</v>
      </c>
      <c r="C1300" s="83">
        <f t="shared" si="40"/>
        <v>11</v>
      </c>
      <c r="D1300" s="50" t="s">
        <v>258</v>
      </c>
      <c r="E1300" s="50" t="s">
        <v>410</v>
      </c>
      <c r="F1300" s="51">
        <v>44162</v>
      </c>
      <c r="G1300" s="50" t="s">
        <v>621</v>
      </c>
      <c r="H1300" s="52">
        <v>100</v>
      </c>
      <c r="I1300" s="50" t="s">
        <v>757</v>
      </c>
      <c r="J1300" s="50" t="s">
        <v>409</v>
      </c>
      <c r="K1300" s="50" t="s">
        <v>410</v>
      </c>
      <c r="L1300" s="50" t="s">
        <v>632</v>
      </c>
      <c r="M1300" s="52">
        <v>178428</v>
      </c>
      <c r="N1300" s="50" t="s">
        <v>633</v>
      </c>
      <c r="O1300" s="50"/>
      <c r="P1300" s="55">
        <v>4457492.21</v>
      </c>
      <c r="Q1300" s="52">
        <v>11</v>
      </c>
      <c r="R1300" s="50" t="s">
        <v>1341</v>
      </c>
      <c r="S1300" s="52">
        <v>2020</v>
      </c>
      <c r="T1300" s="50" t="s">
        <v>2381</v>
      </c>
      <c r="U1300" s="50" t="s">
        <v>629</v>
      </c>
      <c r="V1300" s="50" t="s">
        <v>630</v>
      </c>
      <c r="W1300" s="50" t="s">
        <v>634</v>
      </c>
      <c r="X1300" s="52">
        <v>1</v>
      </c>
      <c r="Y1300" s="52"/>
      <c r="Z1300" s="50" t="s">
        <v>266</v>
      </c>
      <c r="AA1300" s="52">
        <v>1</v>
      </c>
      <c r="AB1300" s="52">
        <v>1</v>
      </c>
      <c r="AC1300" s="51">
        <v>44162</v>
      </c>
      <c r="AD1300" s="51">
        <v>44169</v>
      </c>
      <c r="AE1300" s="50" t="s">
        <v>672</v>
      </c>
    </row>
    <row r="1301" spans="1:31" ht="17.25" customHeight="1">
      <c r="A1301" s="57" t="str">
        <f t="shared" si="41"/>
        <v>TRANSFERÊNCIA ENTRE CONTAS</v>
      </c>
      <c r="B1301" s="69" t="str">
        <f>VLOOKUP(A1301,'De Para'!$C$3:$D$195,2,0)</f>
        <v>RECEBÍVEIS NAO CORRENTES</v>
      </c>
      <c r="C1301" s="83">
        <f t="shared" si="40"/>
        <v>11</v>
      </c>
      <c r="D1301" s="50" t="s">
        <v>258</v>
      </c>
      <c r="E1301" s="50" t="s">
        <v>410</v>
      </c>
      <c r="F1301" s="51">
        <v>44165</v>
      </c>
      <c r="G1301" s="50" t="s">
        <v>259</v>
      </c>
      <c r="H1301" s="52">
        <v>100</v>
      </c>
      <c r="I1301" s="50" t="s">
        <v>757</v>
      </c>
      <c r="J1301" s="50" t="s">
        <v>409</v>
      </c>
      <c r="K1301" s="50" t="s">
        <v>410</v>
      </c>
      <c r="L1301" s="50" t="s">
        <v>267</v>
      </c>
      <c r="M1301" s="52">
        <v>178429</v>
      </c>
      <c r="N1301" s="50" t="s">
        <v>268</v>
      </c>
      <c r="O1301" s="50"/>
      <c r="P1301" s="55">
        <v>-4457800</v>
      </c>
      <c r="Q1301" s="52">
        <v>11</v>
      </c>
      <c r="R1301" s="50" t="s">
        <v>262</v>
      </c>
      <c r="S1301" s="52">
        <v>2020</v>
      </c>
      <c r="T1301" s="50" t="s">
        <v>1380</v>
      </c>
      <c r="U1301" s="50" t="s">
        <v>263</v>
      </c>
      <c r="V1301" s="50" t="s">
        <v>264</v>
      </c>
      <c r="W1301" s="50" t="s">
        <v>270</v>
      </c>
      <c r="X1301" s="52">
        <v>1</v>
      </c>
      <c r="Y1301" s="52"/>
      <c r="Z1301" s="50" t="s">
        <v>266</v>
      </c>
      <c r="AA1301" s="52">
        <v>1</v>
      </c>
      <c r="AB1301" s="52">
        <v>1</v>
      </c>
      <c r="AC1301" s="51">
        <v>44165</v>
      </c>
      <c r="AD1301" s="51">
        <v>44169</v>
      </c>
      <c r="AE1301" s="50" t="s">
        <v>672</v>
      </c>
    </row>
    <row r="1302" spans="1:31" ht="17.25" customHeight="1">
      <c r="A1302" s="57" t="str">
        <f t="shared" si="41"/>
        <v>TRANSFERÊNCIA ENTRE CONTAS</v>
      </c>
      <c r="B1302" s="69" t="str">
        <f>VLOOKUP(A1302,'De Para'!$C$3:$D$195,2,0)</f>
        <v>RECEBÍVEIS NAO CORRENTES</v>
      </c>
      <c r="C1302" s="83">
        <f t="shared" si="40"/>
        <v>11</v>
      </c>
      <c r="D1302" s="50" t="s">
        <v>258</v>
      </c>
      <c r="E1302" s="50" t="s">
        <v>410</v>
      </c>
      <c r="F1302" s="51">
        <v>44165</v>
      </c>
      <c r="G1302" s="50" t="s">
        <v>624</v>
      </c>
      <c r="H1302" s="52">
        <v>100</v>
      </c>
      <c r="I1302" s="50" t="s">
        <v>675</v>
      </c>
      <c r="J1302" s="50" t="s">
        <v>409</v>
      </c>
      <c r="K1302" s="50" t="s">
        <v>410</v>
      </c>
      <c r="L1302" s="50" t="s">
        <v>267</v>
      </c>
      <c r="M1302" s="52">
        <v>178430</v>
      </c>
      <c r="N1302" s="50" t="s">
        <v>268</v>
      </c>
      <c r="O1302" s="50"/>
      <c r="P1302" s="55">
        <v>4457800</v>
      </c>
      <c r="Q1302" s="52">
        <v>11</v>
      </c>
      <c r="R1302" s="50" t="s">
        <v>262</v>
      </c>
      <c r="S1302" s="52">
        <v>2020</v>
      </c>
      <c r="T1302" s="50" t="s">
        <v>1380</v>
      </c>
      <c r="U1302" s="50" t="s">
        <v>263</v>
      </c>
      <c r="V1302" s="50" t="s">
        <v>264</v>
      </c>
      <c r="W1302" s="50" t="s">
        <v>270</v>
      </c>
      <c r="X1302" s="52">
        <v>1</v>
      </c>
      <c r="Y1302" s="52"/>
      <c r="Z1302" s="50" t="s">
        <v>266</v>
      </c>
      <c r="AA1302" s="52">
        <v>1</v>
      </c>
      <c r="AB1302" s="52">
        <v>0</v>
      </c>
      <c r="AC1302" s="51">
        <v>44165</v>
      </c>
      <c r="AD1302" s="51">
        <v>44169</v>
      </c>
      <c r="AE1302" s="50" t="s">
        <v>670</v>
      </c>
    </row>
    <row r="1303" spans="1:31" ht="17.25" customHeight="1">
      <c r="A1303" s="57" t="str">
        <f t="shared" si="41"/>
        <v>TARIFAS BANCÁRIAS</v>
      </c>
      <c r="B1303" s="69" t="str">
        <f>VLOOKUP(A1303,'De Para'!$C$3:$D$195,2,0)</f>
        <v>PAGAMENTO DE IMPOSTOS E TAXAS</v>
      </c>
      <c r="C1303" s="83">
        <f t="shared" si="40"/>
        <v>11</v>
      </c>
      <c r="D1303" s="50" t="s">
        <v>258</v>
      </c>
      <c r="E1303" s="50" t="s">
        <v>410</v>
      </c>
      <c r="F1303" s="51">
        <v>44161</v>
      </c>
      <c r="G1303" s="50" t="s">
        <v>378</v>
      </c>
      <c r="H1303" s="52">
        <v>100</v>
      </c>
      <c r="I1303" s="50" t="s">
        <v>675</v>
      </c>
      <c r="J1303" s="50" t="s">
        <v>409</v>
      </c>
      <c r="K1303" s="50" t="s">
        <v>410</v>
      </c>
      <c r="L1303" s="50" t="s">
        <v>548</v>
      </c>
      <c r="M1303" s="52">
        <v>178442</v>
      </c>
      <c r="N1303" s="50" t="s">
        <v>549</v>
      </c>
      <c r="O1303" s="50"/>
      <c r="P1303" s="55">
        <v>-53</v>
      </c>
      <c r="Q1303" s="52">
        <v>11</v>
      </c>
      <c r="R1303" s="50" t="s">
        <v>262</v>
      </c>
      <c r="S1303" s="52">
        <v>2020</v>
      </c>
      <c r="T1303" s="50" t="s">
        <v>550</v>
      </c>
      <c r="U1303" s="50" t="s">
        <v>263</v>
      </c>
      <c r="V1303" s="50" t="s">
        <v>276</v>
      </c>
      <c r="W1303" s="50" t="s">
        <v>429</v>
      </c>
      <c r="X1303" s="52">
        <v>1</v>
      </c>
      <c r="Y1303" s="52"/>
      <c r="Z1303" s="50" t="s">
        <v>266</v>
      </c>
      <c r="AA1303" s="52">
        <v>1</v>
      </c>
      <c r="AB1303" s="52">
        <v>1</v>
      </c>
      <c r="AC1303" s="51">
        <v>44161</v>
      </c>
      <c r="AD1303" s="51">
        <v>44169</v>
      </c>
      <c r="AE1303" s="50" t="s">
        <v>670</v>
      </c>
    </row>
    <row r="1304" spans="1:31" ht="17.25" customHeight="1">
      <c r="A1304" s="57" t="str">
        <f t="shared" si="41"/>
        <v>RENDIMENTO SOBRE APLICAÇÃO FINANCEIRA</v>
      </c>
      <c r="B1304" s="69" t="str">
        <f>VLOOKUP(A1304,'De Para'!$C$3:$D$195,2,0)</f>
        <v>JUROS POR APLICAÇÕES</v>
      </c>
      <c r="C1304" s="83">
        <f t="shared" si="40"/>
        <v>11</v>
      </c>
      <c r="D1304" s="50" t="s">
        <v>258</v>
      </c>
      <c r="E1304" s="50" t="s">
        <v>410</v>
      </c>
      <c r="F1304" s="51">
        <v>44161</v>
      </c>
      <c r="G1304" s="50" t="s">
        <v>621</v>
      </c>
      <c r="H1304" s="52">
        <v>100</v>
      </c>
      <c r="I1304" s="50" t="s">
        <v>675</v>
      </c>
      <c r="J1304" s="50" t="s">
        <v>409</v>
      </c>
      <c r="K1304" s="50" t="s">
        <v>410</v>
      </c>
      <c r="L1304" s="50" t="s">
        <v>497</v>
      </c>
      <c r="M1304" s="52">
        <v>178445</v>
      </c>
      <c r="N1304" s="50" t="s">
        <v>498</v>
      </c>
      <c r="O1304" s="50"/>
      <c r="P1304" s="55">
        <v>15.5</v>
      </c>
      <c r="Q1304" s="52">
        <v>11</v>
      </c>
      <c r="R1304" s="50" t="s">
        <v>526</v>
      </c>
      <c r="S1304" s="52">
        <v>2020</v>
      </c>
      <c r="T1304" s="50" t="s">
        <v>1839</v>
      </c>
      <c r="U1304" s="50" t="s">
        <v>263</v>
      </c>
      <c r="V1304" s="50" t="s">
        <v>276</v>
      </c>
      <c r="W1304" s="50" t="s">
        <v>500</v>
      </c>
      <c r="X1304" s="52">
        <v>1</v>
      </c>
      <c r="Y1304" s="52"/>
      <c r="Z1304" s="50" t="s">
        <v>266</v>
      </c>
      <c r="AA1304" s="52">
        <v>1</v>
      </c>
      <c r="AB1304" s="52">
        <v>1</v>
      </c>
      <c r="AC1304" s="51">
        <v>44161</v>
      </c>
      <c r="AD1304" s="51">
        <v>44169</v>
      </c>
      <c r="AE1304" s="50" t="s">
        <v>670</v>
      </c>
    </row>
    <row r="1305" spans="1:31" ht="17.25" customHeight="1">
      <c r="A1305" s="57" t="str">
        <f t="shared" si="41"/>
        <v>APLICAÇÃO / RESGATE DE APLICAÇÃO</v>
      </c>
      <c r="B1305" s="69" t="str">
        <f>VLOOKUP(A1305,'De Para'!$C$3:$D$195,2,0)</f>
        <v>RECEBÍVEIS NAO CORRENTES</v>
      </c>
      <c r="C1305" s="83">
        <f t="shared" si="40"/>
        <v>11</v>
      </c>
      <c r="D1305" s="50" t="s">
        <v>258</v>
      </c>
      <c r="E1305" s="50" t="s">
        <v>410</v>
      </c>
      <c r="F1305" s="51">
        <v>44161</v>
      </c>
      <c r="G1305" s="50" t="s">
        <v>259</v>
      </c>
      <c r="H1305" s="52">
        <v>100</v>
      </c>
      <c r="I1305" s="50" t="s">
        <v>690</v>
      </c>
      <c r="J1305" s="50" t="s">
        <v>409</v>
      </c>
      <c r="K1305" s="50" t="s">
        <v>410</v>
      </c>
      <c r="L1305" s="50" t="s">
        <v>260</v>
      </c>
      <c r="M1305" s="52">
        <v>178446</v>
      </c>
      <c r="N1305" s="50" t="s">
        <v>261</v>
      </c>
      <c r="O1305" s="50"/>
      <c r="P1305" s="55">
        <v>-564774.41</v>
      </c>
      <c r="Q1305" s="52">
        <v>11</v>
      </c>
      <c r="R1305" s="50" t="s">
        <v>262</v>
      </c>
      <c r="S1305" s="52">
        <v>2020</v>
      </c>
      <c r="T1305" s="50" t="s">
        <v>1840</v>
      </c>
      <c r="U1305" s="50" t="s">
        <v>263</v>
      </c>
      <c r="V1305" s="50" t="s">
        <v>264</v>
      </c>
      <c r="W1305" s="50" t="s">
        <v>265</v>
      </c>
      <c r="X1305" s="52">
        <v>1</v>
      </c>
      <c r="Y1305" s="52"/>
      <c r="Z1305" s="50" t="s">
        <v>266</v>
      </c>
      <c r="AA1305" s="52">
        <v>1</v>
      </c>
      <c r="AB1305" s="52">
        <v>1</v>
      </c>
      <c r="AC1305" s="51">
        <v>44161</v>
      </c>
      <c r="AD1305" s="51">
        <v>44169</v>
      </c>
      <c r="AE1305" s="50" t="s">
        <v>671</v>
      </c>
    </row>
    <row r="1306" spans="1:31" ht="17.25" customHeight="1">
      <c r="A1306" s="57" t="str">
        <f t="shared" si="41"/>
        <v>APLICAÇÃO / RESGATE DE APLICAÇÃO</v>
      </c>
      <c r="B1306" s="69" t="str">
        <f>VLOOKUP(A1306,'De Para'!$C$3:$D$195,2,0)</f>
        <v>RECEBÍVEIS NAO CORRENTES</v>
      </c>
      <c r="C1306" s="83">
        <f t="shared" si="40"/>
        <v>11</v>
      </c>
      <c r="D1306" s="50" t="s">
        <v>258</v>
      </c>
      <c r="E1306" s="50" t="s">
        <v>410</v>
      </c>
      <c r="F1306" s="51">
        <v>44161</v>
      </c>
      <c r="G1306" s="50" t="s">
        <v>624</v>
      </c>
      <c r="H1306" s="52">
        <v>100</v>
      </c>
      <c r="I1306" s="50" t="s">
        <v>675</v>
      </c>
      <c r="J1306" s="50" t="s">
        <v>409</v>
      </c>
      <c r="K1306" s="50" t="s">
        <v>410</v>
      </c>
      <c r="L1306" s="50" t="s">
        <v>260</v>
      </c>
      <c r="M1306" s="52">
        <v>178447</v>
      </c>
      <c r="N1306" s="50" t="s">
        <v>261</v>
      </c>
      <c r="O1306" s="50"/>
      <c r="P1306" s="55">
        <v>564774.41</v>
      </c>
      <c r="Q1306" s="52">
        <v>11</v>
      </c>
      <c r="R1306" s="50" t="s">
        <v>262</v>
      </c>
      <c r="S1306" s="52">
        <v>2020</v>
      </c>
      <c r="T1306" s="50" t="s">
        <v>1840</v>
      </c>
      <c r="U1306" s="50" t="s">
        <v>263</v>
      </c>
      <c r="V1306" s="50" t="s">
        <v>264</v>
      </c>
      <c r="W1306" s="50" t="s">
        <v>265</v>
      </c>
      <c r="X1306" s="52">
        <v>1</v>
      </c>
      <c r="Y1306" s="52"/>
      <c r="Z1306" s="50" t="s">
        <v>266</v>
      </c>
      <c r="AA1306" s="52">
        <v>1</v>
      </c>
      <c r="AB1306" s="52">
        <v>0</v>
      </c>
      <c r="AC1306" s="51">
        <v>44161</v>
      </c>
      <c r="AD1306" s="51">
        <v>44169</v>
      </c>
      <c r="AE1306" s="50" t="s">
        <v>670</v>
      </c>
    </row>
    <row r="1307" spans="1:31" ht="17.25" customHeight="1">
      <c r="A1307" s="57" t="str">
        <f t="shared" si="41"/>
        <v>TARIFAS BANCÁRIAS</v>
      </c>
      <c r="B1307" s="69" t="str">
        <f>VLOOKUP(A1307,'De Para'!$C$3:$D$195,2,0)</f>
        <v>PAGAMENTO DE IMPOSTOS E TAXAS</v>
      </c>
      <c r="C1307" s="83">
        <f t="shared" si="40"/>
        <v>11</v>
      </c>
      <c r="D1307" s="50" t="s">
        <v>258</v>
      </c>
      <c r="E1307" s="50" t="s">
        <v>410</v>
      </c>
      <c r="F1307" s="51">
        <v>44162</v>
      </c>
      <c r="G1307" s="50" t="s">
        <v>378</v>
      </c>
      <c r="H1307" s="52">
        <v>100</v>
      </c>
      <c r="I1307" s="50" t="s">
        <v>675</v>
      </c>
      <c r="J1307" s="50" t="s">
        <v>409</v>
      </c>
      <c r="K1307" s="50" t="s">
        <v>410</v>
      </c>
      <c r="L1307" s="50" t="s">
        <v>548</v>
      </c>
      <c r="M1307" s="52">
        <v>178450</v>
      </c>
      <c r="N1307" s="50" t="s">
        <v>549</v>
      </c>
      <c r="O1307" s="50"/>
      <c r="P1307" s="55">
        <v>-185</v>
      </c>
      <c r="Q1307" s="52">
        <v>11</v>
      </c>
      <c r="R1307" s="50" t="s">
        <v>262</v>
      </c>
      <c r="S1307" s="52">
        <v>2020</v>
      </c>
      <c r="T1307" s="50" t="s">
        <v>550</v>
      </c>
      <c r="U1307" s="50" t="s">
        <v>263</v>
      </c>
      <c r="V1307" s="50" t="s">
        <v>276</v>
      </c>
      <c r="W1307" s="50" t="s">
        <v>429</v>
      </c>
      <c r="X1307" s="52">
        <v>1</v>
      </c>
      <c r="Y1307" s="52"/>
      <c r="Z1307" s="50" t="s">
        <v>266</v>
      </c>
      <c r="AA1307" s="52">
        <v>1</v>
      </c>
      <c r="AB1307" s="52">
        <v>1</v>
      </c>
      <c r="AC1307" s="51">
        <v>44162</v>
      </c>
      <c r="AD1307" s="51">
        <v>44169</v>
      </c>
      <c r="AE1307" s="50" t="s">
        <v>670</v>
      </c>
    </row>
    <row r="1308" spans="1:31" ht="17.25" customHeight="1">
      <c r="A1308" s="57" t="str">
        <f t="shared" si="41"/>
        <v>RENDIMENTO SOBRE APLICAÇÃO FINANCEIRA</v>
      </c>
      <c r="B1308" s="69" t="str">
        <f>VLOOKUP(A1308,'De Para'!$C$3:$D$195,2,0)</f>
        <v>JUROS POR APLICAÇÕES</v>
      </c>
      <c r="C1308" s="83">
        <f t="shared" si="40"/>
        <v>11</v>
      </c>
      <c r="D1308" s="50" t="s">
        <v>258</v>
      </c>
      <c r="E1308" s="50" t="s">
        <v>410</v>
      </c>
      <c r="F1308" s="51">
        <v>44162</v>
      </c>
      <c r="G1308" s="50" t="s">
        <v>621</v>
      </c>
      <c r="H1308" s="52">
        <v>100</v>
      </c>
      <c r="I1308" s="50" t="s">
        <v>675</v>
      </c>
      <c r="J1308" s="50" t="s">
        <v>409</v>
      </c>
      <c r="K1308" s="50" t="s">
        <v>410</v>
      </c>
      <c r="L1308" s="50" t="s">
        <v>497</v>
      </c>
      <c r="M1308" s="52">
        <v>178451</v>
      </c>
      <c r="N1308" s="50" t="s">
        <v>498</v>
      </c>
      <c r="O1308" s="50"/>
      <c r="P1308" s="55">
        <v>4.68</v>
      </c>
      <c r="Q1308" s="52">
        <v>11</v>
      </c>
      <c r="R1308" s="50" t="s">
        <v>526</v>
      </c>
      <c r="S1308" s="52">
        <v>2020</v>
      </c>
      <c r="T1308" s="50" t="s">
        <v>1839</v>
      </c>
      <c r="U1308" s="50" t="s">
        <v>263</v>
      </c>
      <c r="V1308" s="50" t="s">
        <v>276</v>
      </c>
      <c r="W1308" s="50" t="s">
        <v>500</v>
      </c>
      <c r="X1308" s="52">
        <v>1</v>
      </c>
      <c r="Y1308" s="52"/>
      <c r="Z1308" s="50" t="s">
        <v>266</v>
      </c>
      <c r="AA1308" s="52">
        <v>1</v>
      </c>
      <c r="AB1308" s="52">
        <v>1</v>
      </c>
      <c r="AC1308" s="51">
        <v>44162</v>
      </c>
      <c r="AD1308" s="51">
        <v>44169</v>
      </c>
      <c r="AE1308" s="50" t="s">
        <v>670</v>
      </c>
    </row>
    <row r="1309" spans="1:31" ht="17.25" customHeight="1">
      <c r="A1309" s="57" t="str">
        <f t="shared" si="41"/>
        <v>APLICAÇÃO / RESGATE DE APLICAÇÃO</v>
      </c>
      <c r="B1309" s="69" t="str">
        <f>VLOOKUP(A1309,'De Para'!$C$3:$D$195,2,0)</f>
        <v>RECEBÍVEIS NAO CORRENTES</v>
      </c>
      <c r="C1309" s="83">
        <f t="shared" si="40"/>
        <v>11</v>
      </c>
      <c r="D1309" s="50" t="s">
        <v>258</v>
      </c>
      <c r="E1309" s="50" t="s">
        <v>410</v>
      </c>
      <c r="F1309" s="51">
        <v>44162</v>
      </c>
      <c r="G1309" s="50" t="s">
        <v>259</v>
      </c>
      <c r="H1309" s="52">
        <v>100</v>
      </c>
      <c r="I1309" s="50" t="s">
        <v>690</v>
      </c>
      <c r="J1309" s="50" t="s">
        <v>409</v>
      </c>
      <c r="K1309" s="50" t="s">
        <v>410</v>
      </c>
      <c r="L1309" s="50" t="s">
        <v>260</v>
      </c>
      <c r="M1309" s="52">
        <v>178452</v>
      </c>
      <c r="N1309" s="50" t="s">
        <v>261</v>
      </c>
      <c r="O1309" s="50"/>
      <c r="P1309" s="55">
        <v>-246455.45</v>
      </c>
      <c r="Q1309" s="52">
        <v>11</v>
      </c>
      <c r="R1309" s="50" t="s">
        <v>262</v>
      </c>
      <c r="S1309" s="52">
        <v>2020</v>
      </c>
      <c r="T1309" s="50" t="s">
        <v>1840</v>
      </c>
      <c r="U1309" s="50" t="s">
        <v>263</v>
      </c>
      <c r="V1309" s="50" t="s">
        <v>264</v>
      </c>
      <c r="W1309" s="50" t="s">
        <v>265</v>
      </c>
      <c r="X1309" s="52">
        <v>1</v>
      </c>
      <c r="Y1309" s="52"/>
      <c r="Z1309" s="50" t="s">
        <v>266</v>
      </c>
      <c r="AA1309" s="52">
        <v>1</v>
      </c>
      <c r="AB1309" s="52">
        <v>1</v>
      </c>
      <c r="AC1309" s="51">
        <v>44162</v>
      </c>
      <c r="AD1309" s="51">
        <v>44169</v>
      </c>
      <c r="AE1309" s="50" t="s">
        <v>671</v>
      </c>
    </row>
    <row r="1310" spans="1:31" ht="17.25" customHeight="1">
      <c r="A1310" s="57" t="str">
        <f t="shared" si="41"/>
        <v>APLICAÇÃO / RESGATE DE APLICAÇÃO</v>
      </c>
      <c r="B1310" s="69" t="str">
        <f>VLOOKUP(A1310,'De Para'!$C$3:$D$195,2,0)</f>
        <v>RECEBÍVEIS NAO CORRENTES</v>
      </c>
      <c r="C1310" s="83">
        <f t="shared" si="40"/>
        <v>11</v>
      </c>
      <c r="D1310" s="50" t="s">
        <v>258</v>
      </c>
      <c r="E1310" s="50" t="s">
        <v>410</v>
      </c>
      <c r="F1310" s="51">
        <v>44162</v>
      </c>
      <c r="G1310" s="50" t="s">
        <v>624</v>
      </c>
      <c r="H1310" s="52">
        <v>100</v>
      </c>
      <c r="I1310" s="50" t="s">
        <v>675</v>
      </c>
      <c r="J1310" s="50" t="s">
        <v>409</v>
      </c>
      <c r="K1310" s="50" t="s">
        <v>410</v>
      </c>
      <c r="L1310" s="50" t="s">
        <v>260</v>
      </c>
      <c r="M1310" s="52">
        <v>178453</v>
      </c>
      <c r="N1310" s="50" t="s">
        <v>261</v>
      </c>
      <c r="O1310" s="50"/>
      <c r="P1310" s="55">
        <v>246455.45</v>
      </c>
      <c r="Q1310" s="52">
        <v>11</v>
      </c>
      <c r="R1310" s="50" t="s">
        <v>262</v>
      </c>
      <c r="S1310" s="52">
        <v>2020</v>
      </c>
      <c r="T1310" s="50" t="s">
        <v>1840</v>
      </c>
      <c r="U1310" s="50" t="s">
        <v>263</v>
      </c>
      <c r="V1310" s="50" t="s">
        <v>264</v>
      </c>
      <c r="W1310" s="50" t="s">
        <v>265</v>
      </c>
      <c r="X1310" s="52">
        <v>1</v>
      </c>
      <c r="Y1310" s="52"/>
      <c r="Z1310" s="50" t="s">
        <v>266</v>
      </c>
      <c r="AA1310" s="52">
        <v>1</v>
      </c>
      <c r="AB1310" s="52">
        <v>0</v>
      </c>
      <c r="AC1310" s="51">
        <v>44162</v>
      </c>
      <c r="AD1310" s="51">
        <v>44169</v>
      </c>
      <c r="AE1310" s="50" t="s">
        <v>670</v>
      </c>
    </row>
    <row r="1311" spans="1:31" ht="17.25" customHeight="1">
      <c r="A1311" s="57" t="str">
        <f t="shared" si="41"/>
        <v>APLICAÇÃO / RESGATE DE APLICAÇÃO</v>
      </c>
      <c r="B1311" s="69" t="str">
        <f>VLOOKUP(A1311,'De Para'!$C$3:$D$195,2,0)</f>
        <v>RECEBÍVEIS NAO CORRENTES</v>
      </c>
      <c r="C1311" s="83">
        <f t="shared" ref="C1311:C1326" si="42">MONTH(AC1311)</f>
        <v>11</v>
      </c>
      <c r="D1311" s="50" t="s">
        <v>258</v>
      </c>
      <c r="E1311" s="50" t="s">
        <v>410</v>
      </c>
      <c r="F1311" s="51">
        <v>44158</v>
      </c>
      <c r="G1311" s="50" t="s">
        <v>259</v>
      </c>
      <c r="H1311" s="52">
        <v>100</v>
      </c>
      <c r="I1311" s="50" t="s">
        <v>690</v>
      </c>
      <c r="J1311" s="50" t="s">
        <v>409</v>
      </c>
      <c r="K1311" s="50" t="s">
        <v>410</v>
      </c>
      <c r="L1311" s="50" t="s">
        <v>260</v>
      </c>
      <c r="M1311" s="52">
        <v>178454</v>
      </c>
      <c r="N1311" s="50" t="s">
        <v>261</v>
      </c>
      <c r="O1311" s="50"/>
      <c r="P1311" s="55">
        <v>-118840.5</v>
      </c>
      <c r="Q1311" s="52">
        <v>11</v>
      </c>
      <c r="R1311" s="50" t="s">
        <v>262</v>
      </c>
      <c r="S1311" s="52">
        <v>2020</v>
      </c>
      <c r="T1311" s="50" t="s">
        <v>1840</v>
      </c>
      <c r="U1311" s="50" t="s">
        <v>263</v>
      </c>
      <c r="V1311" s="50" t="s">
        <v>264</v>
      </c>
      <c r="W1311" s="50" t="s">
        <v>265</v>
      </c>
      <c r="X1311" s="52">
        <v>1</v>
      </c>
      <c r="Y1311" s="52"/>
      <c r="Z1311" s="50" t="s">
        <v>266</v>
      </c>
      <c r="AA1311" s="52">
        <v>1</v>
      </c>
      <c r="AB1311" s="52">
        <v>1</v>
      </c>
      <c r="AC1311" s="51">
        <v>44158</v>
      </c>
      <c r="AD1311" s="51">
        <v>44169</v>
      </c>
      <c r="AE1311" s="50" t="s">
        <v>671</v>
      </c>
    </row>
    <row r="1312" spans="1:31" ht="17.25" customHeight="1">
      <c r="A1312" s="57" t="str">
        <f t="shared" si="41"/>
        <v>APLICAÇÃO / RESGATE DE APLICAÇÃO</v>
      </c>
      <c r="B1312" s="69" t="str">
        <f>VLOOKUP(A1312,'De Para'!$C$3:$D$195,2,0)</f>
        <v>RECEBÍVEIS NAO CORRENTES</v>
      </c>
      <c r="C1312" s="83">
        <f t="shared" si="42"/>
        <v>11</v>
      </c>
      <c r="D1312" s="50" t="s">
        <v>258</v>
      </c>
      <c r="E1312" s="50" t="s">
        <v>410</v>
      </c>
      <c r="F1312" s="51">
        <v>44158</v>
      </c>
      <c r="G1312" s="50" t="s">
        <v>624</v>
      </c>
      <c r="H1312" s="52">
        <v>100</v>
      </c>
      <c r="I1312" s="50" t="s">
        <v>675</v>
      </c>
      <c r="J1312" s="50" t="s">
        <v>409</v>
      </c>
      <c r="K1312" s="50" t="s">
        <v>410</v>
      </c>
      <c r="L1312" s="50" t="s">
        <v>260</v>
      </c>
      <c r="M1312" s="52">
        <v>178455</v>
      </c>
      <c r="N1312" s="50" t="s">
        <v>261</v>
      </c>
      <c r="O1312" s="50"/>
      <c r="P1312" s="55">
        <v>118840.5</v>
      </c>
      <c r="Q1312" s="52">
        <v>11</v>
      </c>
      <c r="R1312" s="50" t="s">
        <v>262</v>
      </c>
      <c r="S1312" s="52">
        <v>2020</v>
      </c>
      <c r="T1312" s="50" t="s">
        <v>1840</v>
      </c>
      <c r="U1312" s="50" t="s">
        <v>263</v>
      </c>
      <c r="V1312" s="50" t="s">
        <v>264</v>
      </c>
      <c r="W1312" s="50" t="s">
        <v>265</v>
      </c>
      <c r="X1312" s="52">
        <v>1</v>
      </c>
      <c r="Y1312" s="52"/>
      <c r="Z1312" s="50" t="s">
        <v>266</v>
      </c>
      <c r="AA1312" s="52">
        <v>1</v>
      </c>
      <c r="AB1312" s="52">
        <v>0</v>
      </c>
      <c r="AC1312" s="51">
        <v>44158</v>
      </c>
      <c r="AD1312" s="51">
        <v>44169</v>
      </c>
      <c r="AE1312" s="50" t="s">
        <v>670</v>
      </c>
    </row>
    <row r="1313" spans="1:31" ht="17.25" customHeight="1">
      <c r="A1313" s="57" t="str">
        <f t="shared" si="41"/>
        <v>EST. MATERIAIS DE EXPEDIENTE C/ RESTRICAO</v>
      </c>
      <c r="B1313" s="69" t="str">
        <f>VLOOKUP(A1313,'De Para'!$C$3:$D$195,2,0)</f>
        <v>FORNECEDORES</v>
      </c>
      <c r="C1313" s="83">
        <f t="shared" si="42"/>
        <v>11</v>
      </c>
      <c r="D1313" s="50" t="s">
        <v>258</v>
      </c>
      <c r="E1313" s="50" t="s">
        <v>410</v>
      </c>
      <c r="F1313" s="51">
        <v>44165</v>
      </c>
      <c r="G1313" s="50" t="s">
        <v>278</v>
      </c>
      <c r="H1313" s="52">
        <v>100</v>
      </c>
      <c r="I1313" s="50" t="s">
        <v>675</v>
      </c>
      <c r="J1313" s="50" t="s">
        <v>409</v>
      </c>
      <c r="K1313" s="50" t="s">
        <v>410</v>
      </c>
      <c r="L1313" s="50" t="s">
        <v>470</v>
      </c>
      <c r="M1313" s="52">
        <v>178572</v>
      </c>
      <c r="N1313" s="50" t="s">
        <v>471</v>
      </c>
      <c r="O1313" s="50" t="s">
        <v>512</v>
      </c>
      <c r="P1313" s="55">
        <v>-3270</v>
      </c>
      <c r="Q1313" s="52">
        <v>11</v>
      </c>
      <c r="R1313" s="50" t="s">
        <v>2382</v>
      </c>
      <c r="S1313" s="52">
        <v>2020</v>
      </c>
      <c r="T1313" s="50" t="s">
        <v>2383</v>
      </c>
      <c r="U1313" s="50" t="s">
        <v>263</v>
      </c>
      <c r="V1313" s="50" t="s">
        <v>303</v>
      </c>
      <c r="W1313" s="50" t="s">
        <v>351</v>
      </c>
      <c r="X1313" s="52">
        <v>1</v>
      </c>
      <c r="Y1313" s="52">
        <v>149769</v>
      </c>
      <c r="Z1313" s="50" t="s">
        <v>266</v>
      </c>
      <c r="AA1313" s="52">
        <v>1</v>
      </c>
      <c r="AB1313" s="52">
        <v>0</v>
      </c>
      <c r="AC1313" s="51">
        <v>44165</v>
      </c>
      <c r="AD1313" s="51">
        <v>44169</v>
      </c>
      <c r="AE1313" s="50" t="s">
        <v>670</v>
      </c>
    </row>
    <row r="1314" spans="1:31" ht="17.25" customHeight="1">
      <c r="A1314" s="57" t="str">
        <f t="shared" si="41"/>
        <v>GASES HOSPITALARES</v>
      </c>
      <c r="B1314" s="69" t="str">
        <f>VLOOKUP(A1314,'De Para'!$C$3:$D$195,2,0)</f>
        <v>FORNECEDORES</v>
      </c>
      <c r="C1314" s="83">
        <f t="shared" si="42"/>
        <v>11</v>
      </c>
      <c r="D1314" s="50" t="s">
        <v>258</v>
      </c>
      <c r="E1314" s="50" t="s">
        <v>410</v>
      </c>
      <c r="F1314" s="51">
        <v>44165</v>
      </c>
      <c r="G1314" s="50" t="s">
        <v>278</v>
      </c>
      <c r="H1314" s="52">
        <v>100</v>
      </c>
      <c r="I1314" s="50" t="s">
        <v>675</v>
      </c>
      <c r="J1314" s="50" t="s">
        <v>409</v>
      </c>
      <c r="K1314" s="50" t="s">
        <v>410</v>
      </c>
      <c r="L1314" s="50" t="s">
        <v>464</v>
      </c>
      <c r="M1314" s="52">
        <v>178573</v>
      </c>
      <c r="N1314" s="50" t="s">
        <v>465</v>
      </c>
      <c r="O1314" s="50" t="s">
        <v>1436</v>
      </c>
      <c r="P1314" s="55">
        <v>-1295</v>
      </c>
      <c r="Q1314" s="52">
        <v>11</v>
      </c>
      <c r="R1314" s="50" t="s">
        <v>2384</v>
      </c>
      <c r="S1314" s="52">
        <v>2020</v>
      </c>
      <c r="T1314" s="50" t="s">
        <v>2385</v>
      </c>
      <c r="U1314" s="50" t="s">
        <v>263</v>
      </c>
      <c r="V1314" s="50" t="s">
        <v>303</v>
      </c>
      <c r="W1314" s="50" t="s">
        <v>466</v>
      </c>
      <c r="X1314" s="52">
        <v>1</v>
      </c>
      <c r="Y1314" s="52">
        <v>149775</v>
      </c>
      <c r="Z1314" s="50" t="s">
        <v>266</v>
      </c>
      <c r="AA1314" s="52">
        <v>1</v>
      </c>
      <c r="AB1314" s="52">
        <v>0</v>
      </c>
      <c r="AC1314" s="51">
        <v>44165</v>
      </c>
      <c r="AD1314" s="51">
        <v>44169</v>
      </c>
      <c r="AE1314" s="50" t="s">
        <v>670</v>
      </c>
    </row>
    <row r="1315" spans="1:31" ht="17.25" customHeight="1">
      <c r="A1315" s="57" t="str">
        <f t="shared" si="41"/>
        <v>MATERIAIS HOSPITALARES C/ RESTRICAO</v>
      </c>
      <c r="B1315" s="69" t="str">
        <f>VLOOKUP(A1315,'De Para'!$C$3:$D$195,2,0)</f>
        <v>FORNECEDORES</v>
      </c>
      <c r="C1315" s="83">
        <f t="shared" si="42"/>
        <v>11</v>
      </c>
      <c r="D1315" s="50" t="s">
        <v>258</v>
      </c>
      <c r="E1315" s="50" t="s">
        <v>410</v>
      </c>
      <c r="F1315" s="51">
        <v>44165</v>
      </c>
      <c r="G1315" s="50" t="s">
        <v>278</v>
      </c>
      <c r="H1315" s="52">
        <v>100</v>
      </c>
      <c r="I1315" s="50" t="s">
        <v>675</v>
      </c>
      <c r="J1315" s="50" t="s">
        <v>409</v>
      </c>
      <c r="K1315" s="50" t="s">
        <v>410</v>
      </c>
      <c r="L1315" s="50" t="s">
        <v>359</v>
      </c>
      <c r="M1315" s="52">
        <v>178574</v>
      </c>
      <c r="N1315" s="50" t="s">
        <v>360</v>
      </c>
      <c r="O1315" s="50" t="s">
        <v>386</v>
      </c>
      <c r="P1315" s="55">
        <v>-282.5</v>
      </c>
      <c r="Q1315" s="52">
        <v>11</v>
      </c>
      <c r="R1315" s="50" t="s">
        <v>2386</v>
      </c>
      <c r="S1315" s="52">
        <v>2020</v>
      </c>
      <c r="T1315" s="50" t="s">
        <v>2387</v>
      </c>
      <c r="U1315" s="50" t="s">
        <v>263</v>
      </c>
      <c r="V1315" s="50" t="s">
        <v>303</v>
      </c>
      <c r="W1315" s="50" t="s">
        <v>344</v>
      </c>
      <c r="X1315" s="52">
        <v>1</v>
      </c>
      <c r="Y1315" s="52">
        <v>149779</v>
      </c>
      <c r="Z1315" s="50" t="s">
        <v>266</v>
      </c>
      <c r="AA1315" s="52">
        <v>1</v>
      </c>
      <c r="AB1315" s="52">
        <v>0</v>
      </c>
      <c r="AC1315" s="51">
        <v>44165</v>
      </c>
      <c r="AD1315" s="51">
        <v>44169</v>
      </c>
      <c r="AE1315" s="50" t="s">
        <v>670</v>
      </c>
    </row>
    <row r="1316" spans="1:31" ht="17.25" customHeight="1">
      <c r="A1316" s="57" t="str">
        <f t="shared" si="41"/>
        <v>SERVIÇO DE SEGURANÇA PATRIMONIAL</v>
      </c>
      <c r="B1316" s="69" t="str">
        <f>VLOOKUP(A1316,'De Para'!$C$3:$D$195,2,0)</f>
        <v>FORNECEDORES</v>
      </c>
      <c r="C1316" s="83">
        <f t="shared" si="42"/>
        <v>11</v>
      </c>
      <c r="D1316" s="50" t="s">
        <v>258</v>
      </c>
      <c r="E1316" s="50" t="s">
        <v>410</v>
      </c>
      <c r="F1316" s="51">
        <v>44165</v>
      </c>
      <c r="G1316" s="50" t="s">
        <v>278</v>
      </c>
      <c r="H1316" s="52">
        <v>100</v>
      </c>
      <c r="I1316" s="50" t="s">
        <v>675</v>
      </c>
      <c r="J1316" s="50" t="s">
        <v>409</v>
      </c>
      <c r="K1316" s="50" t="s">
        <v>410</v>
      </c>
      <c r="L1316" s="50" t="s">
        <v>394</v>
      </c>
      <c r="M1316" s="52">
        <v>178575</v>
      </c>
      <c r="N1316" s="50" t="s">
        <v>395</v>
      </c>
      <c r="O1316" s="50" t="s">
        <v>1290</v>
      </c>
      <c r="P1316" s="55">
        <v>-60552.71</v>
      </c>
      <c r="Q1316" s="52">
        <v>11</v>
      </c>
      <c r="R1316" s="50" t="s">
        <v>2388</v>
      </c>
      <c r="S1316" s="52">
        <v>2020</v>
      </c>
      <c r="T1316" s="50" t="s">
        <v>2389</v>
      </c>
      <c r="U1316" s="50" t="s">
        <v>263</v>
      </c>
      <c r="V1316" s="50" t="s">
        <v>288</v>
      </c>
      <c r="W1316" s="50" t="s">
        <v>289</v>
      </c>
      <c r="X1316" s="52">
        <v>1</v>
      </c>
      <c r="Y1316" s="52">
        <v>149635</v>
      </c>
      <c r="Z1316" s="50" t="s">
        <v>266</v>
      </c>
      <c r="AA1316" s="52">
        <v>1</v>
      </c>
      <c r="AB1316" s="52">
        <v>0</v>
      </c>
      <c r="AC1316" s="51">
        <v>44165</v>
      </c>
      <c r="AD1316" s="51">
        <v>44169</v>
      </c>
      <c r="AE1316" s="50" t="s">
        <v>670</v>
      </c>
    </row>
    <row r="1317" spans="1:31" ht="17.25" customHeight="1">
      <c r="A1317" s="57" t="str">
        <f t="shared" si="41"/>
        <v>SERVIÇO DE LIMPEZA E HIGIENIZAÇÃO</v>
      </c>
      <c r="B1317" s="69" t="str">
        <f>VLOOKUP(A1317,'De Para'!$C$3:$D$195,2,0)</f>
        <v>FORNECEDORES</v>
      </c>
      <c r="C1317" s="83">
        <f t="shared" si="42"/>
        <v>11</v>
      </c>
      <c r="D1317" s="50" t="s">
        <v>258</v>
      </c>
      <c r="E1317" s="50" t="s">
        <v>410</v>
      </c>
      <c r="F1317" s="51">
        <v>44165</v>
      </c>
      <c r="G1317" s="50" t="s">
        <v>278</v>
      </c>
      <c r="H1317" s="52">
        <v>100</v>
      </c>
      <c r="I1317" s="50" t="s">
        <v>675</v>
      </c>
      <c r="J1317" s="50" t="s">
        <v>409</v>
      </c>
      <c r="K1317" s="50" t="s">
        <v>410</v>
      </c>
      <c r="L1317" s="50" t="s">
        <v>318</v>
      </c>
      <c r="M1317" s="52">
        <v>178576</v>
      </c>
      <c r="N1317" s="50" t="s">
        <v>319</v>
      </c>
      <c r="O1317" s="50" t="s">
        <v>320</v>
      </c>
      <c r="P1317" s="55">
        <v>-125441.59</v>
      </c>
      <c r="Q1317" s="52">
        <v>11</v>
      </c>
      <c r="R1317" s="50" t="s">
        <v>2390</v>
      </c>
      <c r="S1317" s="52">
        <v>2020</v>
      </c>
      <c r="T1317" s="50" t="s">
        <v>2391</v>
      </c>
      <c r="U1317" s="50" t="s">
        <v>263</v>
      </c>
      <c r="V1317" s="50" t="s">
        <v>288</v>
      </c>
      <c r="W1317" s="50" t="s">
        <v>289</v>
      </c>
      <c r="X1317" s="52">
        <v>1</v>
      </c>
      <c r="Y1317" s="52">
        <v>149637</v>
      </c>
      <c r="Z1317" s="50" t="s">
        <v>266</v>
      </c>
      <c r="AA1317" s="52">
        <v>1</v>
      </c>
      <c r="AB1317" s="52">
        <v>0</v>
      </c>
      <c r="AC1317" s="51">
        <v>44165</v>
      </c>
      <c r="AD1317" s="51">
        <v>44169</v>
      </c>
      <c r="AE1317" s="50" t="s">
        <v>670</v>
      </c>
    </row>
    <row r="1318" spans="1:31" ht="17.25" customHeight="1">
      <c r="A1318" s="57" t="str">
        <f t="shared" si="41"/>
        <v>13º SALÁRIO</v>
      </c>
      <c r="B1318" s="69" t="str">
        <f>VLOOKUP(A1318,'De Para'!$C$3:$D$195,2,0)</f>
        <v>FOLHA E ENCARGOS</v>
      </c>
      <c r="C1318" s="83">
        <f t="shared" si="42"/>
        <v>11</v>
      </c>
      <c r="D1318" s="50" t="s">
        <v>258</v>
      </c>
      <c r="E1318" s="50" t="s">
        <v>410</v>
      </c>
      <c r="F1318" s="51">
        <v>44165</v>
      </c>
      <c r="G1318" s="50" t="s">
        <v>278</v>
      </c>
      <c r="H1318" s="52">
        <v>100</v>
      </c>
      <c r="I1318" s="50" t="s">
        <v>675</v>
      </c>
      <c r="J1318" s="50" t="s">
        <v>409</v>
      </c>
      <c r="K1318" s="50" t="s">
        <v>410</v>
      </c>
      <c r="L1318" s="50" t="s">
        <v>290</v>
      </c>
      <c r="M1318" s="52">
        <v>178577</v>
      </c>
      <c r="N1318" s="50" t="s">
        <v>291</v>
      </c>
      <c r="O1318" s="50" t="s">
        <v>281</v>
      </c>
      <c r="P1318" s="55">
        <v>-134327.64000000001</v>
      </c>
      <c r="Q1318" s="52">
        <v>11</v>
      </c>
      <c r="R1318" s="50" t="s">
        <v>2392</v>
      </c>
      <c r="S1318" s="52">
        <v>2020</v>
      </c>
      <c r="T1318" s="50" t="s">
        <v>2393</v>
      </c>
      <c r="U1318" s="50" t="s">
        <v>263</v>
      </c>
      <c r="V1318" s="50" t="s">
        <v>282</v>
      </c>
      <c r="W1318" s="50" t="s">
        <v>292</v>
      </c>
      <c r="X1318" s="52">
        <v>1</v>
      </c>
      <c r="Y1318" s="52">
        <v>151039</v>
      </c>
      <c r="Z1318" s="50" t="s">
        <v>266</v>
      </c>
      <c r="AA1318" s="52">
        <v>1</v>
      </c>
      <c r="AB1318" s="52">
        <v>0</v>
      </c>
      <c r="AC1318" s="51">
        <v>44165</v>
      </c>
      <c r="AD1318" s="51">
        <v>44169</v>
      </c>
      <c r="AE1318" s="50" t="s">
        <v>670</v>
      </c>
    </row>
    <row r="1319" spans="1:31" ht="17.25" customHeight="1">
      <c r="A1319" s="57" t="str">
        <f t="shared" si="41"/>
        <v>FATOR DE PROPORCIONALIDADE</v>
      </c>
      <c r="B1319" s="69" t="str">
        <f>VLOOKUP(A1319,'De Para'!$C$3:$D$195,2,0)</f>
        <v>FATOR DE PROPORCIONALIDADE</v>
      </c>
      <c r="C1319" s="83">
        <f t="shared" si="42"/>
        <v>11</v>
      </c>
      <c r="D1319" s="50" t="s">
        <v>258</v>
      </c>
      <c r="E1319" s="50" t="s">
        <v>410</v>
      </c>
      <c r="F1319" s="51">
        <v>44165</v>
      </c>
      <c r="G1319" s="50" t="s">
        <v>259</v>
      </c>
      <c r="H1319" s="52">
        <v>100</v>
      </c>
      <c r="I1319" s="50" t="s">
        <v>675</v>
      </c>
      <c r="J1319" s="50" t="s">
        <v>409</v>
      </c>
      <c r="K1319" s="50" t="s">
        <v>410</v>
      </c>
      <c r="L1319" s="50" t="s">
        <v>274</v>
      </c>
      <c r="M1319" s="52">
        <v>178726</v>
      </c>
      <c r="N1319" s="50" t="s">
        <v>206</v>
      </c>
      <c r="O1319" s="50"/>
      <c r="P1319" s="55">
        <v>-477975.82</v>
      </c>
      <c r="Q1319" s="52">
        <v>11</v>
      </c>
      <c r="R1319" s="50" t="s">
        <v>262</v>
      </c>
      <c r="S1319" s="52">
        <v>2020</v>
      </c>
      <c r="T1319" s="50" t="s">
        <v>1670</v>
      </c>
      <c r="U1319" s="50" t="s">
        <v>263</v>
      </c>
      <c r="V1319" s="50" t="s">
        <v>276</v>
      </c>
      <c r="W1319" s="50" t="s">
        <v>277</v>
      </c>
      <c r="X1319" s="52">
        <v>1</v>
      </c>
      <c r="Y1319" s="52"/>
      <c r="Z1319" s="50" t="s">
        <v>266</v>
      </c>
      <c r="AA1319" s="52">
        <v>1</v>
      </c>
      <c r="AB1319" s="52">
        <v>1</v>
      </c>
      <c r="AC1319" s="51">
        <v>44165</v>
      </c>
      <c r="AD1319" s="51">
        <v>44169</v>
      </c>
      <c r="AE1319" s="50" t="s">
        <v>670</v>
      </c>
    </row>
    <row r="1320" spans="1:31" ht="17.25" customHeight="1">
      <c r="A1320" s="57" t="str">
        <f t="shared" si="41"/>
        <v>FATOR DE PROPORCIONALIDADE</v>
      </c>
      <c r="B1320" s="69" t="str">
        <f>VLOOKUP(A1320,'De Para'!$C$3:$D$195,2,0)</f>
        <v>FATOR DE PROPORCIONALIDADE</v>
      </c>
      <c r="C1320" s="83">
        <f t="shared" si="42"/>
        <v>11</v>
      </c>
      <c r="D1320" s="50" t="s">
        <v>258</v>
      </c>
      <c r="E1320" s="50" t="s">
        <v>410</v>
      </c>
      <c r="F1320" s="51">
        <v>44165</v>
      </c>
      <c r="G1320" s="50" t="s">
        <v>259</v>
      </c>
      <c r="H1320" s="52">
        <v>100</v>
      </c>
      <c r="I1320" s="86" t="s">
        <v>675</v>
      </c>
      <c r="J1320" s="50" t="s">
        <v>409</v>
      </c>
      <c r="K1320" s="50" t="s">
        <v>410</v>
      </c>
      <c r="L1320" s="50" t="s">
        <v>274</v>
      </c>
      <c r="M1320" s="52">
        <v>178732</v>
      </c>
      <c r="N1320" s="50" t="s">
        <v>206</v>
      </c>
      <c r="O1320" s="53"/>
      <c r="P1320" s="55">
        <v>-477975.82</v>
      </c>
      <c r="Q1320" s="52">
        <v>11</v>
      </c>
      <c r="R1320" s="50" t="s">
        <v>262</v>
      </c>
      <c r="S1320" s="52">
        <v>2020</v>
      </c>
      <c r="T1320" s="50" t="s">
        <v>2394</v>
      </c>
      <c r="U1320" s="50" t="s">
        <v>263</v>
      </c>
      <c r="V1320" s="50" t="s">
        <v>276</v>
      </c>
      <c r="W1320" s="50" t="s">
        <v>277</v>
      </c>
      <c r="X1320" s="52">
        <v>1</v>
      </c>
      <c r="Y1320" s="52"/>
      <c r="Z1320" s="50" t="s">
        <v>266</v>
      </c>
      <c r="AA1320" s="52">
        <v>1</v>
      </c>
      <c r="AB1320" s="52">
        <v>1</v>
      </c>
      <c r="AC1320" s="51">
        <v>44165</v>
      </c>
      <c r="AD1320" s="51">
        <v>44169</v>
      </c>
      <c r="AE1320" s="50" t="s">
        <v>670</v>
      </c>
    </row>
    <row r="1321" spans="1:31" ht="17.25" customHeight="1">
      <c r="A1321" s="57" t="str">
        <f t="shared" si="41"/>
        <v>TARIFAS BANCÁRIAS</v>
      </c>
      <c r="B1321" s="69" t="str">
        <f>VLOOKUP(A1321,'De Para'!$C$3:$D$195,2,0)</f>
        <v>PAGAMENTO DE IMPOSTOS E TAXAS</v>
      </c>
      <c r="C1321" s="83">
        <f t="shared" si="42"/>
        <v>11</v>
      </c>
      <c r="D1321" s="50" t="s">
        <v>258</v>
      </c>
      <c r="E1321" s="50" t="s">
        <v>410</v>
      </c>
      <c r="F1321" s="51">
        <v>44165</v>
      </c>
      <c r="G1321" s="50" t="s">
        <v>378</v>
      </c>
      <c r="H1321" s="52">
        <v>100</v>
      </c>
      <c r="I1321" s="50" t="s">
        <v>675</v>
      </c>
      <c r="J1321" s="50" t="s">
        <v>409</v>
      </c>
      <c r="K1321" s="50" t="s">
        <v>410</v>
      </c>
      <c r="L1321" s="50" t="s">
        <v>548</v>
      </c>
      <c r="M1321" s="52">
        <v>178738</v>
      </c>
      <c r="N1321" s="50" t="s">
        <v>549</v>
      </c>
      <c r="O1321" s="50"/>
      <c r="P1321" s="55">
        <v>-858.3</v>
      </c>
      <c r="Q1321" s="52">
        <v>11</v>
      </c>
      <c r="R1321" s="50" t="s">
        <v>262</v>
      </c>
      <c r="S1321" s="52">
        <v>2020</v>
      </c>
      <c r="T1321" s="50" t="s">
        <v>550</v>
      </c>
      <c r="U1321" s="50" t="s">
        <v>263</v>
      </c>
      <c r="V1321" s="50" t="s">
        <v>276</v>
      </c>
      <c r="W1321" s="50" t="s">
        <v>429</v>
      </c>
      <c r="X1321" s="52">
        <v>1</v>
      </c>
      <c r="Y1321" s="52"/>
      <c r="Z1321" s="50" t="s">
        <v>266</v>
      </c>
      <c r="AA1321" s="52">
        <v>1</v>
      </c>
      <c r="AB1321" s="52">
        <v>1</v>
      </c>
      <c r="AC1321" s="51">
        <v>44165</v>
      </c>
      <c r="AD1321" s="51">
        <v>44169</v>
      </c>
      <c r="AE1321" s="50" t="s">
        <v>670</v>
      </c>
    </row>
    <row r="1322" spans="1:31" ht="17.25" customHeight="1">
      <c r="A1322" s="57" t="str">
        <f t="shared" si="41"/>
        <v>RENDIMENTO SOBRE APLICAÇÃO FINANCEIRA</v>
      </c>
      <c r="B1322" s="69" t="str">
        <f>VLOOKUP(A1322,'De Para'!$C$3:$D$195,2,0)</f>
        <v>JUROS POR APLICAÇÕES</v>
      </c>
      <c r="C1322" s="83">
        <f t="shared" si="42"/>
        <v>11</v>
      </c>
      <c r="D1322" s="50" t="s">
        <v>258</v>
      </c>
      <c r="E1322" s="50" t="s">
        <v>410</v>
      </c>
      <c r="F1322" s="51">
        <v>44165</v>
      </c>
      <c r="G1322" s="50" t="s">
        <v>621</v>
      </c>
      <c r="H1322" s="52">
        <v>100</v>
      </c>
      <c r="I1322" s="50" t="s">
        <v>675</v>
      </c>
      <c r="J1322" s="50" t="s">
        <v>409</v>
      </c>
      <c r="K1322" s="50" t="s">
        <v>410</v>
      </c>
      <c r="L1322" s="50" t="s">
        <v>497</v>
      </c>
      <c r="M1322" s="52">
        <v>178740</v>
      </c>
      <c r="N1322" s="50" t="s">
        <v>498</v>
      </c>
      <c r="O1322" s="50"/>
      <c r="P1322" s="55">
        <v>12.8</v>
      </c>
      <c r="Q1322" s="52">
        <v>11</v>
      </c>
      <c r="R1322" s="50" t="s">
        <v>526</v>
      </c>
      <c r="S1322" s="52">
        <v>2020</v>
      </c>
      <c r="T1322" s="50" t="s">
        <v>622</v>
      </c>
      <c r="U1322" s="50" t="s">
        <v>263</v>
      </c>
      <c r="V1322" s="50" t="s">
        <v>276</v>
      </c>
      <c r="W1322" s="50" t="s">
        <v>500</v>
      </c>
      <c r="X1322" s="52">
        <v>1</v>
      </c>
      <c r="Y1322" s="52"/>
      <c r="Z1322" s="50" t="s">
        <v>266</v>
      </c>
      <c r="AA1322" s="52">
        <v>1</v>
      </c>
      <c r="AB1322" s="52">
        <v>1</v>
      </c>
      <c r="AC1322" s="51">
        <v>44165</v>
      </c>
      <c r="AD1322" s="51">
        <v>44169</v>
      </c>
      <c r="AE1322" s="50" t="s">
        <v>670</v>
      </c>
    </row>
    <row r="1323" spans="1:31" ht="17.25" customHeight="1">
      <c r="A1323" s="57" t="str">
        <f t="shared" si="41"/>
        <v>APLICAÇÃO / RESGATE DE APLICAÇÃO</v>
      </c>
      <c r="B1323" s="69" t="str">
        <f>VLOOKUP(A1323,'De Para'!$C$3:$D$195,2,0)</f>
        <v>RECEBÍVEIS NAO CORRENTES</v>
      </c>
      <c r="C1323" s="83">
        <f t="shared" si="42"/>
        <v>11</v>
      </c>
      <c r="D1323" s="50" t="s">
        <v>258</v>
      </c>
      <c r="E1323" s="50" t="s">
        <v>410</v>
      </c>
      <c r="F1323" s="51">
        <v>44165</v>
      </c>
      <c r="G1323" s="50" t="s">
        <v>259</v>
      </c>
      <c r="H1323" s="52">
        <v>100</v>
      </c>
      <c r="I1323" s="50" t="s">
        <v>690</v>
      </c>
      <c r="J1323" s="50" t="s">
        <v>409</v>
      </c>
      <c r="K1323" s="50" t="s">
        <v>410</v>
      </c>
      <c r="L1323" s="50" t="s">
        <v>260</v>
      </c>
      <c r="M1323" s="52">
        <v>178741</v>
      </c>
      <c r="N1323" s="50" t="s">
        <v>261</v>
      </c>
      <c r="O1323" s="50"/>
      <c r="P1323" s="55">
        <v>-640319.31000000006</v>
      </c>
      <c r="Q1323" s="52">
        <v>11</v>
      </c>
      <c r="R1323" s="50" t="s">
        <v>262</v>
      </c>
      <c r="S1323" s="52">
        <v>2020</v>
      </c>
      <c r="T1323" s="50" t="s">
        <v>449</v>
      </c>
      <c r="U1323" s="50" t="s">
        <v>263</v>
      </c>
      <c r="V1323" s="50" t="s">
        <v>264</v>
      </c>
      <c r="W1323" s="50" t="s">
        <v>265</v>
      </c>
      <c r="X1323" s="52">
        <v>1</v>
      </c>
      <c r="Y1323" s="52"/>
      <c r="Z1323" s="50" t="s">
        <v>266</v>
      </c>
      <c r="AA1323" s="52">
        <v>1</v>
      </c>
      <c r="AB1323" s="52">
        <v>1</v>
      </c>
      <c r="AC1323" s="51">
        <v>44165</v>
      </c>
      <c r="AD1323" s="51">
        <v>44169</v>
      </c>
      <c r="AE1323" s="50" t="s">
        <v>671</v>
      </c>
    </row>
    <row r="1324" spans="1:31" ht="17.25" customHeight="1">
      <c r="A1324" s="57" t="str">
        <f t="shared" si="41"/>
        <v>APLICAÇÃO / RESGATE DE APLICAÇÃO</v>
      </c>
      <c r="B1324" s="69" t="str">
        <f>VLOOKUP(A1324,'De Para'!$C$3:$D$195,2,0)</f>
        <v>RECEBÍVEIS NAO CORRENTES</v>
      </c>
      <c r="C1324" s="83">
        <f t="shared" si="42"/>
        <v>11</v>
      </c>
      <c r="D1324" s="50" t="s">
        <v>258</v>
      </c>
      <c r="E1324" s="50" t="s">
        <v>410</v>
      </c>
      <c r="F1324" s="51">
        <v>44165</v>
      </c>
      <c r="G1324" s="50" t="s">
        <v>624</v>
      </c>
      <c r="H1324" s="52">
        <v>100</v>
      </c>
      <c r="I1324" s="50" t="s">
        <v>675</v>
      </c>
      <c r="J1324" s="50" t="s">
        <v>409</v>
      </c>
      <c r="K1324" s="50" t="s">
        <v>410</v>
      </c>
      <c r="L1324" s="50" t="s">
        <v>260</v>
      </c>
      <c r="M1324" s="52">
        <v>178742</v>
      </c>
      <c r="N1324" s="50" t="s">
        <v>261</v>
      </c>
      <c r="O1324" s="50"/>
      <c r="P1324" s="55">
        <v>640319.31000000006</v>
      </c>
      <c r="Q1324" s="52">
        <v>11</v>
      </c>
      <c r="R1324" s="50" t="s">
        <v>262</v>
      </c>
      <c r="S1324" s="52">
        <v>2020</v>
      </c>
      <c r="T1324" s="50" t="s">
        <v>449</v>
      </c>
      <c r="U1324" s="50" t="s">
        <v>263</v>
      </c>
      <c r="V1324" s="50" t="s">
        <v>264</v>
      </c>
      <c r="W1324" s="50" t="s">
        <v>265</v>
      </c>
      <c r="X1324" s="52">
        <v>1</v>
      </c>
      <c r="Y1324" s="52"/>
      <c r="Z1324" s="50" t="s">
        <v>266</v>
      </c>
      <c r="AA1324" s="52">
        <v>1</v>
      </c>
      <c r="AB1324" s="52">
        <v>0</v>
      </c>
      <c r="AC1324" s="51">
        <v>44165</v>
      </c>
      <c r="AD1324" s="51">
        <v>44169</v>
      </c>
      <c r="AE1324" s="50" t="s">
        <v>670</v>
      </c>
    </row>
    <row r="1325" spans="1:31" ht="17.25" customHeight="1">
      <c r="A1325" s="57" t="str">
        <f t="shared" si="41"/>
        <v>RENDIMENTO SOBRE APLICAÇÃO FINANCEIRA</v>
      </c>
      <c r="B1325" s="69" t="str">
        <f>VLOOKUP(A1325,'De Para'!$C$3:$D$195,2,0)</f>
        <v>JUROS POR APLICAÇÕES</v>
      </c>
      <c r="C1325" s="83">
        <f t="shared" si="42"/>
        <v>11</v>
      </c>
      <c r="D1325" s="50" t="s">
        <v>258</v>
      </c>
      <c r="E1325" s="50" t="s">
        <v>410</v>
      </c>
      <c r="F1325" s="51">
        <v>44165</v>
      </c>
      <c r="G1325" s="50" t="s">
        <v>621</v>
      </c>
      <c r="H1325" s="52">
        <v>100</v>
      </c>
      <c r="I1325" s="50" t="s">
        <v>1331</v>
      </c>
      <c r="J1325" s="50" t="s">
        <v>409</v>
      </c>
      <c r="K1325" s="50" t="s">
        <v>410</v>
      </c>
      <c r="L1325" s="50" t="s">
        <v>497</v>
      </c>
      <c r="M1325" s="52">
        <v>178833</v>
      </c>
      <c r="N1325" s="50" t="s">
        <v>498</v>
      </c>
      <c r="O1325" s="50"/>
      <c r="P1325" s="55">
        <v>1297.45</v>
      </c>
      <c r="Q1325" s="52">
        <v>11</v>
      </c>
      <c r="R1325" s="50" t="s">
        <v>526</v>
      </c>
      <c r="S1325" s="52">
        <v>2020</v>
      </c>
      <c r="T1325" s="50" t="s">
        <v>526</v>
      </c>
      <c r="U1325" s="50" t="s">
        <v>263</v>
      </c>
      <c r="V1325" s="50" t="s">
        <v>276</v>
      </c>
      <c r="W1325" s="50" t="s">
        <v>500</v>
      </c>
      <c r="X1325" s="52">
        <v>1</v>
      </c>
      <c r="Y1325" s="52"/>
      <c r="Z1325" s="50" t="s">
        <v>266</v>
      </c>
      <c r="AA1325" s="52">
        <v>0</v>
      </c>
      <c r="AB1325" s="52">
        <v>1</v>
      </c>
      <c r="AC1325" s="51">
        <v>44165</v>
      </c>
      <c r="AD1325" s="51"/>
      <c r="AE1325" s="50" t="s">
        <v>669</v>
      </c>
    </row>
    <row r="1326" spans="1:31" ht="17.25" customHeight="1">
      <c r="A1326" s="57" t="str">
        <f t="shared" si="41"/>
        <v>RENDIMENTO SOBRE APLICAÇÃO FINANCEIRA</v>
      </c>
      <c r="B1326" s="69" t="str">
        <f>VLOOKUP(A1326,'De Para'!$C$3:$D$195,2,0)</f>
        <v>JUROS POR APLICAÇÕES</v>
      </c>
      <c r="C1326" s="83">
        <f t="shared" si="42"/>
        <v>11</v>
      </c>
      <c r="D1326" s="50" t="s">
        <v>258</v>
      </c>
      <c r="E1326" s="50" t="s">
        <v>410</v>
      </c>
      <c r="F1326" s="51">
        <v>44165</v>
      </c>
      <c r="G1326" s="50" t="s">
        <v>621</v>
      </c>
      <c r="H1326" s="52">
        <v>100</v>
      </c>
      <c r="I1326" s="50" t="s">
        <v>2201</v>
      </c>
      <c r="J1326" s="50" t="s">
        <v>409</v>
      </c>
      <c r="K1326" s="50" t="s">
        <v>410</v>
      </c>
      <c r="L1326" s="50" t="s">
        <v>497</v>
      </c>
      <c r="M1326" s="52">
        <v>178834</v>
      </c>
      <c r="N1326" s="50" t="s">
        <v>498</v>
      </c>
      <c r="O1326" s="50"/>
      <c r="P1326" s="55">
        <v>8624.5499999999993</v>
      </c>
      <c r="Q1326" s="52">
        <v>11</v>
      </c>
      <c r="R1326" s="50" t="s">
        <v>526</v>
      </c>
      <c r="S1326" s="52">
        <v>2020</v>
      </c>
      <c r="T1326" s="50" t="s">
        <v>526</v>
      </c>
      <c r="U1326" s="50" t="s">
        <v>263</v>
      </c>
      <c r="V1326" s="50" t="s">
        <v>276</v>
      </c>
      <c r="W1326" s="50" t="s">
        <v>500</v>
      </c>
      <c r="X1326" s="52">
        <v>1</v>
      </c>
      <c r="Y1326" s="52"/>
      <c r="Z1326" s="50" t="s">
        <v>266</v>
      </c>
      <c r="AA1326" s="52">
        <v>0</v>
      </c>
      <c r="AB1326" s="52">
        <v>1</v>
      </c>
      <c r="AC1326" s="51">
        <v>44165</v>
      </c>
      <c r="AD1326" s="51"/>
      <c r="AE1326" s="50" t="s">
        <v>668</v>
      </c>
    </row>
    <row r="1327" spans="1:31" ht="17.25" customHeight="1">
      <c r="A1327" s="57" t="str">
        <f t="shared" ref="A1327:A1390" si="43">N1327</f>
        <v>TAXAS E EMOLUMENTOS</v>
      </c>
      <c r="B1327" s="69" t="str">
        <f>VLOOKUP(A1327,'De Para'!$C$3:$D$195,2,0)</f>
        <v>OUTRAS DESPESAS</v>
      </c>
      <c r="C1327" s="83">
        <f t="shared" ref="C1327:C1390" si="44">MONTH(AC1327)</f>
        <v>12</v>
      </c>
      <c r="D1327" s="50" t="s">
        <v>258</v>
      </c>
      <c r="E1327" s="50" t="s">
        <v>410</v>
      </c>
      <c r="F1327" s="51">
        <v>44166</v>
      </c>
      <c r="G1327" s="50" t="s">
        <v>278</v>
      </c>
      <c r="H1327" s="52">
        <v>0.5</v>
      </c>
      <c r="I1327" s="50" t="s">
        <v>675</v>
      </c>
      <c r="J1327" s="50" t="s">
        <v>409</v>
      </c>
      <c r="K1327" s="50" t="s">
        <v>410</v>
      </c>
      <c r="L1327" s="50" t="s">
        <v>568</v>
      </c>
      <c r="M1327" s="52">
        <v>178860</v>
      </c>
      <c r="N1327" s="50" t="s">
        <v>569</v>
      </c>
      <c r="O1327" s="50" t="s">
        <v>579</v>
      </c>
      <c r="P1327" s="55">
        <v>-3.24</v>
      </c>
      <c r="Q1327" s="52">
        <v>12</v>
      </c>
      <c r="R1327" s="50" t="s">
        <v>2397</v>
      </c>
      <c r="S1327" s="52">
        <v>2020</v>
      </c>
      <c r="T1327" s="50" t="s">
        <v>2398</v>
      </c>
      <c r="U1327" s="50" t="s">
        <v>263</v>
      </c>
      <c r="V1327" s="50" t="s">
        <v>355</v>
      </c>
      <c r="W1327" s="50" t="s">
        <v>408</v>
      </c>
      <c r="X1327" s="52">
        <v>1</v>
      </c>
      <c r="Y1327" s="52">
        <v>151355</v>
      </c>
      <c r="Z1327" s="50" t="s">
        <v>266</v>
      </c>
      <c r="AA1327" s="52">
        <v>0</v>
      </c>
      <c r="AB1327" s="52">
        <v>0</v>
      </c>
      <c r="AC1327" s="51">
        <v>44166</v>
      </c>
      <c r="AD1327" s="88"/>
      <c r="AE1327" s="87" t="s">
        <v>670</v>
      </c>
    </row>
    <row r="1328" spans="1:31" ht="17.25" customHeight="1">
      <c r="A1328" s="57" t="str">
        <f t="shared" si="43"/>
        <v>SAQUE FUNDO FIXO</v>
      </c>
      <c r="B1328" s="69" t="str">
        <f>VLOOKUP(A1328,'De Para'!$C$3:$D$195,2,0)</f>
        <v>OUTRAS DESPESAS</v>
      </c>
      <c r="C1328" s="83">
        <f t="shared" si="44"/>
        <v>12</v>
      </c>
      <c r="D1328" s="50" t="s">
        <v>258</v>
      </c>
      <c r="E1328" s="50" t="s">
        <v>410</v>
      </c>
      <c r="F1328" s="51">
        <v>44166</v>
      </c>
      <c r="G1328" s="50" t="s">
        <v>278</v>
      </c>
      <c r="H1328" s="52">
        <v>99.5</v>
      </c>
      <c r="I1328" s="50" t="s">
        <v>675</v>
      </c>
      <c r="J1328" s="50" t="s">
        <v>409</v>
      </c>
      <c r="K1328" s="50" t="s">
        <v>410</v>
      </c>
      <c r="L1328" s="50" t="s">
        <v>577</v>
      </c>
      <c r="M1328" s="52">
        <v>178860</v>
      </c>
      <c r="N1328" s="50" t="s">
        <v>578</v>
      </c>
      <c r="O1328" s="50" t="s">
        <v>579</v>
      </c>
      <c r="P1328" s="55">
        <v>-647.65</v>
      </c>
      <c r="Q1328" s="52">
        <v>12</v>
      </c>
      <c r="R1328" s="50" t="s">
        <v>2397</v>
      </c>
      <c r="S1328" s="52">
        <v>2020</v>
      </c>
      <c r="T1328" s="50" t="s">
        <v>2398</v>
      </c>
      <c r="U1328" s="50" t="s">
        <v>263</v>
      </c>
      <c r="V1328" s="50" t="s">
        <v>264</v>
      </c>
      <c r="W1328" s="50" t="s">
        <v>580</v>
      </c>
      <c r="X1328" s="52">
        <v>1</v>
      </c>
      <c r="Y1328" s="52">
        <v>151355</v>
      </c>
      <c r="Z1328" s="50" t="s">
        <v>266</v>
      </c>
      <c r="AA1328" s="52">
        <v>0</v>
      </c>
      <c r="AB1328" s="52">
        <v>0</v>
      </c>
      <c r="AC1328" s="51">
        <v>44166</v>
      </c>
      <c r="AD1328" s="88"/>
      <c r="AE1328" s="87" t="s">
        <v>670</v>
      </c>
    </row>
    <row r="1329" spans="1:31" ht="17.25" customHeight="1">
      <c r="A1329" s="57" t="str">
        <f t="shared" si="43"/>
        <v>SALÁRIOS E ORDENADOS</v>
      </c>
      <c r="B1329" s="69" t="str">
        <f>VLOOKUP(A1329,'De Para'!$C$3:$D$195,2,0)</f>
        <v>FOLHA E ENCARGOS</v>
      </c>
      <c r="C1329" s="83">
        <f t="shared" si="44"/>
        <v>12</v>
      </c>
      <c r="D1329" s="50" t="s">
        <v>258</v>
      </c>
      <c r="E1329" s="50" t="s">
        <v>410</v>
      </c>
      <c r="F1329" s="51">
        <v>44166</v>
      </c>
      <c r="G1329" s="50" t="s">
        <v>278</v>
      </c>
      <c r="H1329" s="52">
        <v>100</v>
      </c>
      <c r="I1329" s="50" t="s">
        <v>675</v>
      </c>
      <c r="J1329" s="50" t="s">
        <v>409</v>
      </c>
      <c r="K1329" s="50" t="s">
        <v>410</v>
      </c>
      <c r="L1329" s="50" t="s">
        <v>279</v>
      </c>
      <c r="M1329" s="52">
        <v>178861</v>
      </c>
      <c r="N1329" s="50" t="s">
        <v>280</v>
      </c>
      <c r="O1329" s="50" t="s">
        <v>281</v>
      </c>
      <c r="P1329" s="55">
        <v>-570082.76</v>
      </c>
      <c r="Q1329" s="52">
        <v>12</v>
      </c>
      <c r="R1329" s="50" t="s">
        <v>2399</v>
      </c>
      <c r="S1329" s="52">
        <v>2020</v>
      </c>
      <c r="T1329" s="50" t="s">
        <v>2400</v>
      </c>
      <c r="U1329" s="50" t="s">
        <v>263</v>
      </c>
      <c r="V1329" s="50" t="s">
        <v>282</v>
      </c>
      <c r="W1329" s="50" t="s">
        <v>283</v>
      </c>
      <c r="X1329" s="52">
        <v>1</v>
      </c>
      <c r="Y1329" s="52">
        <v>151074</v>
      </c>
      <c r="Z1329" s="50" t="s">
        <v>266</v>
      </c>
      <c r="AA1329" s="52">
        <v>0</v>
      </c>
      <c r="AB1329" s="52">
        <v>0</v>
      </c>
      <c r="AC1329" s="51">
        <v>44166</v>
      </c>
      <c r="AD1329" s="88"/>
      <c r="AE1329" s="87" t="s">
        <v>670</v>
      </c>
    </row>
    <row r="1330" spans="1:31" ht="17.25" customHeight="1">
      <c r="A1330" s="57" t="str">
        <f t="shared" si="43"/>
        <v>SERVIÇO DE MANUTENÇÃO PATRIMONIAL</v>
      </c>
      <c r="B1330" s="69" t="str">
        <f>VLOOKUP(A1330,'De Para'!$C$3:$D$195,2,0)</f>
        <v>FORNECEDORES</v>
      </c>
      <c r="C1330" s="83">
        <f t="shared" si="44"/>
        <v>12</v>
      </c>
      <c r="D1330" s="50" t="s">
        <v>258</v>
      </c>
      <c r="E1330" s="50" t="s">
        <v>410</v>
      </c>
      <c r="F1330" s="51">
        <v>44166</v>
      </c>
      <c r="G1330" s="50" t="s">
        <v>278</v>
      </c>
      <c r="H1330" s="52">
        <v>38.61</v>
      </c>
      <c r="I1330" s="84" t="s">
        <v>1203</v>
      </c>
      <c r="J1330" s="50" t="s">
        <v>409</v>
      </c>
      <c r="K1330" s="50" t="s">
        <v>410</v>
      </c>
      <c r="L1330" s="50" t="s">
        <v>333</v>
      </c>
      <c r="M1330" s="52">
        <v>178865</v>
      </c>
      <c r="N1330" s="50" t="s">
        <v>334</v>
      </c>
      <c r="O1330" s="50" t="s">
        <v>579</v>
      </c>
      <c r="P1330" s="55">
        <v>-250</v>
      </c>
      <c r="Q1330" s="52">
        <v>12</v>
      </c>
      <c r="R1330" s="50" t="s">
        <v>2401</v>
      </c>
      <c r="S1330" s="52">
        <v>2020</v>
      </c>
      <c r="T1330" s="50" t="s">
        <v>2402</v>
      </c>
      <c r="U1330" s="50" t="s">
        <v>263</v>
      </c>
      <c r="V1330" s="50" t="s">
        <v>288</v>
      </c>
      <c r="W1330" s="50" t="s">
        <v>289</v>
      </c>
      <c r="X1330" s="52">
        <v>1</v>
      </c>
      <c r="Y1330" s="52">
        <v>151348</v>
      </c>
      <c r="Z1330" s="50" t="s">
        <v>266</v>
      </c>
      <c r="AA1330" s="52">
        <v>0</v>
      </c>
      <c r="AB1330" s="52">
        <v>0</v>
      </c>
      <c r="AC1330" s="51">
        <v>44166</v>
      </c>
      <c r="AD1330" s="88"/>
      <c r="AE1330" s="87" t="s">
        <v>673</v>
      </c>
    </row>
    <row r="1331" spans="1:31" ht="17.25" customHeight="1">
      <c r="A1331" s="57" t="str">
        <f t="shared" si="43"/>
        <v>EVENTOS E COMEMORAÇÕES</v>
      </c>
      <c r="B1331" s="69" t="str">
        <f>VLOOKUP(A1331,'De Para'!$C$3:$D$195,2,0)</f>
        <v>FORNECEDORES</v>
      </c>
      <c r="C1331" s="83">
        <f t="shared" si="44"/>
        <v>12</v>
      </c>
      <c r="D1331" s="50" t="s">
        <v>258</v>
      </c>
      <c r="E1331" s="50" t="s">
        <v>410</v>
      </c>
      <c r="F1331" s="51">
        <v>44166</v>
      </c>
      <c r="G1331" s="50" t="s">
        <v>278</v>
      </c>
      <c r="H1331" s="52">
        <v>6.74</v>
      </c>
      <c r="I1331" s="84" t="s">
        <v>1203</v>
      </c>
      <c r="J1331" s="50" t="s">
        <v>409</v>
      </c>
      <c r="K1331" s="50" t="s">
        <v>410</v>
      </c>
      <c r="L1331" s="50" t="s">
        <v>1829</v>
      </c>
      <c r="M1331" s="52">
        <v>178865</v>
      </c>
      <c r="N1331" s="50" t="s">
        <v>1830</v>
      </c>
      <c r="O1331" s="50" t="s">
        <v>579</v>
      </c>
      <c r="P1331" s="55">
        <v>-43.65</v>
      </c>
      <c r="Q1331" s="52">
        <v>12</v>
      </c>
      <c r="R1331" s="50" t="s">
        <v>2401</v>
      </c>
      <c r="S1331" s="52">
        <v>2020</v>
      </c>
      <c r="T1331" s="50" t="s">
        <v>2402</v>
      </c>
      <c r="U1331" s="50" t="s">
        <v>263</v>
      </c>
      <c r="V1331" s="50" t="s">
        <v>355</v>
      </c>
      <c r="W1331" s="50" t="s">
        <v>481</v>
      </c>
      <c r="X1331" s="52">
        <v>1</v>
      </c>
      <c r="Y1331" s="52">
        <v>151348</v>
      </c>
      <c r="Z1331" s="50" t="s">
        <v>266</v>
      </c>
      <c r="AA1331" s="52">
        <v>0</v>
      </c>
      <c r="AB1331" s="52">
        <v>0</v>
      </c>
      <c r="AC1331" s="51">
        <v>44166</v>
      </c>
      <c r="AD1331" s="88"/>
      <c r="AE1331" s="87" t="s">
        <v>673</v>
      </c>
    </row>
    <row r="1332" spans="1:31" ht="17.25" customHeight="1">
      <c r="A1332" s="57" t="str">
        <f t="shared" si="43"/>
        <v>COPAS, LANCHES E REFEIÇÕES</v>
      </c>
      <c r="B1332" s="69" t="str">
        <f>VLOOKUP(A1332,'De Para'!$C$3:$D$195,2,0)</f>
        <v>FORNECEDORES</v>
      </c>
      <c r="C1332" s="83">
        <f t="shared" si="44"/>
        <v>12</v>
      </c>
      <c r="D1332" s="50" t="s">
        <v>258</v>
      </c>
      <c r="E1332" s="50" t="s">
        <v>410</v>
      </c>
      <c r="F1332" s="51">
        <v>44166</v>
      </c>
      <c r="G1332" s="50" t="s">
        <v>278</v>
      </c>
      <c r="H1332" s="52">
        <v>7.87</v>
      </c>
      <c r="I1332" s="84" t="s">
        <v>1203</v>
      </c>
      <c r="J1332" s="50" t="s">
        <v>409</v>
      </c>
      <c r="K1332" s="50" t="s">
        <v>410</v>
      </c>
      <c r="L1332" s="50" t="s">
        <v>531</v>
      </c>
      <c r="M1332" s="52">
        <v>178865</v>
      </c>
      <c r="N1332" s="50" t="s">
        <v>532</v>
      </c>
      <c r="O1332" s="50" t="s">
        <v>579</v>
      </c>
      <c r="P1332" s="55">
        <v>-51</v>
      </c>
      <c r="Q1332" s="52">
        <v>12</v>
      </c>
      <c r="R1332" s="50" t="s">
        <v>2401</v>
      </c>
      <c r="S1332" s="52">
        <v>2020</v>
      </c>
      <c r="T1332" s="50" t="s">
        <v>2402</v>
      </c>
      <c r="U1332" s="50" t="s">
        <v>263</v>
      </c>
      <c r="V1332" s="50" t="s">
        <v>355</v>
      </c>
      <c r="W1332" s="50" t="s">
        <v>408</v>
      </c>
      <c r="X1332" s="52">
        <v>1</v>
      </c>
      <c r="Y1332" s="52">
        <v>151348</v>
      </c>
      <c r="Z1332" s="50" t="s">
        <v>266</v>
      </c>
      <c r="AA1332" s="52">
        <v>0</v>
      </c>
      <c r="AB1332" s="52">
        <v>0</v>
      </c>
      <c r="AC1332" s="51">
        <v>44166</v>
      </c>
      <c r="AD1332" s="88"/>
      <c r="AE1332" s="87" t="s">
        <v>673</v>
      </c>
    </row>
    <row r="1333" spans="1:31" ht="17.25" customHeight="1">
      <c r="A1333" s="57" t="str">
        <f t="shared" si="43"/>
        <v>CORREIOS E TELÉGRAFOS</v>
      </c>
      <c r="B1333" s="69" t="str">
        <f>VLOOKUP(A1333,'De Para'!$C$3:$D$195,2,0)</f>
        <v>FORNECEDORES</v>
      </c>
      <c r="C1333" s="83">
        <f t="shared" si="44"/>
        <v>12</v>
      </c>
      <c r="D1333" s="50" t="s">
        <v>258</v>
      </c>
      <c r="E1333" s="50" t="s">
        <v>410</v>
      </c>
      <c r="F1333" s="51">
        <v>44166</v>
      </c>
      <c r="G1333" s="50" t="s">
        <v>278</v>
      </c>
      <c r="H1333" s="52">
        <v>15.13</v>
      </c>
      <c r="I1333" s="84" t="s">
        <v>1203</v>
      </c>
      <c r="J1333" s="50" t="s">
        <v>409</v>
      </c>
      <c r="K1333" s="50" t="s">
        <v>410</v>
      </c>
      <c r="L1333" s="50" t="s">
        <v>651</v>
      </c>
      <c r="M1333" s="52">
        <v>178865</v>
      </c>
      <c r="N1333" s="50" t="s">
        <v>652</v>
      </c>
      <c r="O1333" s="50" t="s">
        <v>579</v>
      </c>
      <c r="P1333" s="55">
        <v>-98</v>
      </c>
      <c r="Q1333" s="52">
        <v>12</v>
      </c>
      <c r="R1333" s="50" t="s">
        <v>2401</v>
      </c>
      <c r="S1333" s="52">
        <v>2020</v>
      </c>
      <c r="T1333" s="50" t="s">
        <v>2402</v>
      </c>
      <c r="U1333" s="50" t="s">
        <v>263</v>
      </c>
      <c r="V1333" s="50" t="s">
        <v>355</v>
      </c>
      <c r="W1333" s="50" t="s">
        <v>408</v>
      </c>
      <c r="X1333" s="52">
        <v>1</v>
      </c>
      <c r="Y1333" s="52">
        <v>151348</v>
      </c>
      <c r="Z1333" s="50" t="s">
        <v>266</v>
      </c>
      <c r="AA1333" s="52">
        <v>0</v>
      </c>
      <c r="AB1333" s="52">
        <v>0</v>
      </c>
      <c r="AC1333" s="51">
        <v>44166</v>
      </c>
      <c r="AD1333" s="88"/>
      <c r="AE1333" s="87" t="s">
        <v>673</v>
      </c>
    </row>
    <row r="1334" spans="1:31" ht="17.25" customHeight="1">
      <c r="A1334" s="57" t="str">
        <f t="shared" si="43"/>
        <v>DESP.MATERIAIS DE EXPEDIENTE</v>
      </c>
      <c r="B1334" s="69" t="str">
        <f>VLOOKUP(A1334,'De Para'!$C$3:$D$195,2,0)</f>
        <v>FORNECEDORES</v>
      </c>
      <c r="C1334" s="83">
        <f t="shared" si="44"/>
        <v>12</v>
      </c>
      <c r="D1334" s="50" t="s">
        <v>258</v>
      </c>
      <c r="E1334" s="50" t="s">
        <v>410</v>
      </c>
      <c r="F1334" s="51">
        <v>44166</v>
      </c>
      <c r="G1334" s="50" t="s">
        <v>278</v>
      </c>
      <c r="H1334" s="52">
        <v>31.65</v>
      </c>
      <c r="I1334" s="84" t="s">
        <v>1203</v>
      </c>
      <c r="J1334" s="50" t="s">
        <v>409</v>
      </c>
      <c r="K1334" s="50" t="s">
        <v>410</v>
      </c>
      <c r="L1334" s="50" t="s">
        <v>879</v>
      </c>
      <c r="M1334" s="52">
        <v>178865</v>
      </c>
      <c r="N1334" s="50" t="s">
        <v>880</v>
      </c>
      <c r="O1334" s="50" t="s">
        <v>579</v>
      </c>
      <c r="P1334" s="55">
        <v>-205</v>
      </c>
      <c r="Q1334" s="52">
        <v>12</v>
      </c>
      <c r="R1334" s="50" t="s">
        <v>2401</v>
      </c>
      <c r="S1334" s="52">
        <v>2020</v>
      </c>
      <c r="T1334" s="50" t="s">
        <v>2402</v>
      </c>
      <c r="U1334" s="50" t="s">
        <v>263</v>
      </c>
      <c r="V1334" s="50" t="s">
        <v>355</v>
      </c>
      <c r="W1334" s="50" t="s">
        <v>408</v>
      </c>
      <c r="X1334" s="52">
        <v>1</v>
      </c>
      <c r="Y1334" s="52">
        <v>151348</v>
      </c>
      <c r="Z1334" s="50" t="s">
        <v>266</v>
      </c>
      <c r="AA1334" s="52">
        <v>0</v>
      </c>
      <c r="AB1334" s="52">
        <v>0</v>
      </c>
      <c r="AC1334" s="51">
        <v>44166</v>
      </c>
      <c r="AD1334" s="88"/>
      <c r="AE1334" s="87" t="s">
        <v>673</v>
      </c>
    </row>
    <row r="1335" spans="1:31" ht="17.25" customHeight="1">
      <c r="A1335" s="57" t="str">
        <f t="shared" si="43"/>
        <v>GRRF</v>
      </c>
      <c r="B1335" s="69" t="str">
        <f>VLOOKUP(A1335,'De Para'!$C$3:$D$195,2,0)</f>
        <v>FOLHA E ENCARGOS</v>
      </c>
      <c r="C1335" s="83">
        <f t="shared" si="44"/>
        <v>12</v>
      </c>
      <c r="D1335" s="50" t="s">
        <v>258</v>
      </c>
      <c r="E1335" s="50" t="s">
        <v>410</v>
      </c>
      <c r="F1335" s="51">
        <v>44167</v>
      </c>
      <c r="G1335" s="50" t="s">
        <v>278</v>
      </c>
      <c r="H1335" s="52">
        <v>100</v>
      </c>
      <c r="I1335" s="50" t="s">
        <v>675</v>
      </c>
      <c r="J1335" s="50" t="s">
        <v>409</v>
      </c>
      <c r="K1335" s="50" t="s">
        <v>410</v>
      </c>
      <c r="L1335" s="50" t="s">
        <v>450</v>
      </c>
      <c r="M1335" s="52">
        <v>178959</v>
      </c>
      <c r="N1335" s="50" t="s">
        <v>451</v>
      </c>
      <c r="O1335" s="50" t="s">
        <v>347</v>
      </c>
      <c r="P1335" s="55">
        <v>-39.57</v>
      </c>
      <c r="Q1335" s="52">
        <v>12</v>
      </c>
      <c r="R1335" s="50" t="s">
        <v>2403</v>
      </c>
      <c r="S1335" s="52">
        <v>2020</v>
      </c>
      <c r="T1335" s="50" t="s">
        <v>2404</v>
      </c>
      <c r="U1335" s="50" t="s">
        <v>263</v>
      </c>
      <c r="V1335" s="50" t="s">
        <v>282</v>
      </c>
      <c r="W1335" s="50" t="s">
        <v>292</v>
      </c>
      <c r="X1335" s="52">
        <v>1</v>
      </c>
      <c r="Y1335" s="52">
        <v>151858</v>
      </c>
      <c r="Z1335" s="50" t="s">
        <v>266</v>
      </c>
      <c r="AA1335" s="52">
        <v>0</v>
      </c>
      <c r="AB1335" s="52">
        <v>0</v>
      </c>
      <c r="AC1335" s="51">
        <v>44167</v>
      </c>
      <c r="AD1335" s="88"/>
      <c r="AE1335" s="87" t="s">
        <v>670</v>
      </c>
    </row>
    <row r="1336" spans="1:31" ht="17.25" customHeight="1">
      <c r="A1336" s="57" t="str">
        <f t="shared" si="43"/>
        <v>GRRF</v>
      </c>
      <c r="B1336" s="69" t="str">
        <f>VLOOKUP(A1336,'De Para'!$C$3:$D$195,2,0)</f>
        <v>FOLHA E ENCARGOS</v>
      </c>
      <c r="C1336" s="83">
        <f t="shared" si="44"/>
        <v>12</v>
      </c>
      <c r="D1336" s="50" t="s">
        <v>258</v>
      </c>
      <c r="E1336" s="50" t="s">
        <v>410</v>
      </c>
      <c r="F1336" s="51">
        <v>44167</v>
      </c>
      <c r="G1336" s="50" t="s">
        <v>278</v>
      </c>
      <c r="H1336" s="52">
        <v>100</v>
      </c>
      <c r="I1336" s="50" t="s">
        <v>675</v>
      </c>
      <c r="J1336" s="50" t="s">
        <v>409</v>
      </c>
      <c r="K1336" s="50" t="s">
        <v>410</v>
      </c>
      <c r="L1336" s="50" t="s">
        <v>450</v>
      </c>
      <c r="M1336" s="52">
        <v>178960</v>
      </c>
      <c r="N1336" s="50" t="s">
        <v>451</v>
      </c>
      <c r="O1336" s="50" t="s">
        <v>347</v>
      </c>
      <c r="P1336" s="55">
        <v>-19.28</v>
      </c>
      <c r="Q1336" s="52">
        <v>12</v>
      </c>
      <c r="R1336" s="50" t="s">
        <v>2405</v>
      </c>
      <c r="S1336" s="52">
        <v>2020</v>
      </c>
      <c r="T1336" s="50" t="s">
        <v>2406</v>
      </c>
      <c r="U1336" s="50" t="s">
        <v>263</v>
      </c>
      <c r="V1336" s="50" t="s">
        <v>282</v>
      </c>
      <c r="W1336" s="50" t="s">
        <v>292</v>
      </c>
      <c r="X1336" s="52">
        <v>1</v>
      </c>
      <c r="Y1336" s="52">
        <v>151860</v>
      </c>
      <c r="Z1336" s="50" t="s">
        <v>266</v>
      </c>
      <c r="AA1336" s="52">
        <v>0</v>
      </c>
      <c r="AB1336" s="52">
        <v>0</v>
      </c>
      <c r="AC1336" s="51">
        <v>44167</v>
      </c>
      <c r="AD1336" s="88"/>
      <c r="AE1336" s="87" t="s">
        <v>670</v>
      </c>
    </row>
    <row r="1337" spans="1:31" ht="17.25" customHeight="1">
      <c r="A1337" s="57" t="str">
        <f t="shared" si="43"/>
        <v>GRRF</v>
      </c>
      <c r="B1337" s="69" t="str">
        <f>VLOOKUP(A1337,'De Para'!$C$3:$D$195,2,0)</f>
        <v>FOLHA E ENCARGOS</v>
      </c>
      <c r="C1337" s="83">
        <f t="shared" si="44"/>
        <v>12</v>
      </c>
      <c r="D1337" s="50" t="s">
        <v>258</v>
      </c>
      <c r="E1337" s="50" t="s">
        <v>410</v>
      </c>
      <c r="F1337" s="51">
        <v>44167</v>
      </c>
      <c r="G1337" s="50" t="s">
        <v>278</v>
      </c>
      <c r="H1337" s="52">
        <v>100</v>
      </c>
      <c r="I1337" s="50" t="s">
        <v>675</v>
      </c>
      <c r="J1337" s="50" t="s">
        <v>409</v>
      </c>
      <c r="K1337" s="50" t="s">
        <v>410</v>
      </c>
      <c r="L1337" s="50" t="s">
        <v>450</v>
      </c>
      <c r="M1337" s="52">
        <v>178961</v>
      </c>
      <c r="N1337" s="50" t="s">
        <v>451</v>
      </c>
      <c r="O1337" s="50" t="s">
        <v>347</v>
      </c>
      <c r="P1337" s="55">
        <v>-1085.1099999999999</v>
      </c>
      <c r="Q1337" s="52">
        <v>12</v>
      </c>
      <c r="R1337" s="50" t="s">
        <v>2407</v>
      </c>
      <c r="S1337" s="52">
        <v>2020</v>
      </c>
      <c r="T1337" s="50" t="s">
        <v>2408</v>
      </c>
      <c r="U1337" s="50" t="s">
        <v>263</v>
      </c>
      <c r="V1337" s="50" t="s">
        <v>282</v>
      </c>
      <c r="W1337" s="50" t="s">
        <v>292</v>
      </c>
      <c r="X1337" s="52">
        <v>1</v>
      </c>
      <c r="Y1337" s="52">
        <v>151862</v>
      </c>
      <c r="Z1337" s="50" t="s">
        <v>266</v>
      </c>
      <c r="AA1337" s="52">
        <v>0</v>
      </c>
      <c r="AB1337" s="52">
        <v>0</v>
      </c>
      <c r="AC1337" s="51">
        <v>44167</v>
      </c>
      <c r="AD1337" s="88"/>
      <c r="AE1337" s="87" t="s">
        <v>670</v>
      </c>
    </row>
    <row r="1338" spans="1:31" ht="17.25" customHeight="1">
      <c r="A1338" s="57" t="str">
        <f t="shared" si="43"/>
        <v>SALÁRIOS E ORDENADOS</v>
      </c>
      <c r="B1338" s="69" t="str">
        <f>VLOOKUP(A1338,'De Para'!$C$3:$D$195,2,0)</f>
        <v>FOLHA E ENCARGOS</v>
      </c>
      <c r="C1338" s="83">
        <f t="shared" si="44"/>
        <v>12</v>
      </c>
      <c r="D1338" s="50" t="s">
        <v>258</v>
      </c>
      <c r="E1338" s="50" t="s">
        <v>410</v>
      </c>
      <c r="F1338" s="51">
        <v>44167</v>
      </c>
      <c r="G1338" s="50" t="s">
        <v>278</v>
      </c>
      <c r="H1338" s="52">
        <v>100</v>
      </c>
      <c r="I1338" s="50" t="s">
        <v>675</v>
      </c>
      <c r="J1338" s="50" t="s">
        <v>409</v>
      </c>
      <c r="K1338" s="50" t="s">
        <v>410</v>
      </c>
      <c r="L1338" s="50" t="s">
        <v>279</v>
      </c>
      <c r="M1338" s="52">
        <v>179358</v>
      </c>
      <c r="N1338" s="50" t="s">
        <v>280</v>
      </c>
      <c r="O1338" s="50" t="s">
        <v>281</v>
      </c>
      <c r="P1338" s="55">
        <v>-2346.36</v>
      </c>
      <c r="Q1338" s="52">
        <v>12</v>
      </c>
      <c r="R1338" s="50" t="s">
        <v>2399</v>
      </c>
      <c r="S1338" s="52">
        <v>2020</v>
      </c>
      <c r="T1338" s="50" t="s">
        <v>2400</v>
      </c>
      <c r="U1338" s="50" t="s">
        <v>263</v>
      </c>
      <c r="V1338" s="50" t="s">
        <v>282</v>
      </c>
      <c r="W1338" s="50" t="s">
        <v>283</v>
      </c>
      <c r="X1338" s="52">
        <v>1</v>
      </c>
      <c r="Y1338" s="52">
        <v>151074</v>
      </c>
      <c r="Z1338" s="50" t="s">
        <v>266</v>
      </c>
      <c r="AA1338" s="52">
        <v>0</v>
      </c>
      <c r="AB1338" s="52">
        <v>0</v>
      </c>
      <c r="AC1338" s="51">
        <v>44167</v>
      </c>
      <c r="AD1338" s="88"/>
      <c r="AE1338" s="87" t="s">
        <v>670</v>
      </c>
    </row>
    <row r="1339" spans="1:31" ht="17.25" customHeight="1">
      <c r="A1339" s="57" t="str">
        <f t="shared" si="43"/>
        <v>13º SALÁRIO</v>
      </c>
      <c r="B1339" s="69" t="str">
        <f>VLOOKUP(A1339,'De Para'!$C$3:$D$195,2,0)</f>
        <v>FOLHA E ENCARGOS</v>
      </c>
      <c r="C1339" s="83">
        <f t="shared" si="44"/>
        <v>12</v>
      </c>
      <c r="D1339" s="50" t="s">
        <v>258</v>
      </c>
      <c r="E1339" s="50" t="s">
        <v>410</v>
      </c>
      <c r="F1339" s="51">
        <v>44167</v>
      </c>
      <c r="G1339" s="50" t="s">
        <v>278</v>
      </c>
      <c r="H1339" s="52">
        <v>100</v>
      </c>
      <c r="I1339" s="50" t="s">
        <v>675</v>
      </c>
      <c r="J1339" s="50" t="s">
        <v>409</v>
      </c>
      <c r="K1339" s="50" t="s">
        <v>410</v>
      </c>
      <c r="L1339" s="50" t="s">
        <v>290</v>
      </c>
      <c r="M1339" s="52">
        <v>179359</v>
      </c>
      <c r="N1339" s="50" t="s">
        <v>291</v>
      </c>
      <c r="O1339" s="50" t="s">
        <v>281</v>
      </c>
      <c r="P1339" s="55">
        <v>-3161.25</v>
      </c>
      <c r="Q1339" s="52">
        <v>12</v>
      </c>
      <c r="R1339" s="50" t="s">
        <v>2392</v>
      </c>
      <c r="S1339" s="52">
        <v>2020</v>
      </c>
      <c r="T1339" s="50" t="s">
        <v>2393</v>
      </c>
      <c r="U1339" s="50" t="s">
        <v>263</v>
      </c>
      <c r="V1339" s="50" t="s">
        <v>282</v>
      </c>
      <c r="W1339" s="50" t="s">
        <v>292</v>
      </c>
      <c r="X1339" s="52">
        <v>1</v>
      </c>
      <c r="Y1339" s="52">
        <v>151039</v>
      </c>
      <c r="Z1339" s="50" t="s">
        <v>266</v>
      </c>
      <c r="AA1339" s="52">
        <v>0</v>
      </c>
      <c r="AB1339" s="52">
        <v>0</v>
      </c>
      <c r="AC1339" s="51">
        <v>44167</v>
      </c>
      <c r="AD1339" s="88"/>
      <c r="AE1339" s="87" t="s">
        <v>670</v>
      </c>
    </row>
    <row r="1340" spans="1:31" ht="17.25" customHeight="1">
      <c r="A1340" s="57" t="str">
        <f t="shared" si="43"/>
        <v>APLICAÇÃO / RESGATE DE APLICAÇÃO</v>
      </c>
      <c r="B1340" s="69" t="str">
        <f>VLOOKUP(A1340,'De Para'!$C$3:$D$195,2,0)</f>
        <v>RECEBÍVEIS NAO CORRENTES</v>
      </c>
      <c r="C1340" s="83">
        <f t="shared" si="44"/>
        <v>12</v>
      </c>
      <c r="D1340" s="50" t="s">
        <v>258</v>
      </c>
      <c r="E1340" s="50" t="s">
        <v>410</v>
      </c>
      <c r="F1340" s="51">
        <v>44166</v>
      </c>
      <c r="G1340" s="50" t="s">
        <v>259</v>
      </c>
      <c r="H1340" s="52">
        <v>100</v>
      </c>
      <c r="I1340" s="50" t="s">
        <v>675</v>
      </c>
      <c r="J1340" s="50" t="s">
        <v>409</v>
      </c>
      <c r="K1340" s="50" t="s">
        <v>410</v>
      </c>
      <c r="L1340" s="50" t="s">
        <v>260</v>
      </c>
      <c r="M1340" s="52">
        <v>179360</v>
      </c>
      <c r="N1340" s="50" t="s">
        <v>261</v>
      </c>
      <c r="O1340" s="53"/>
      <c r="P1340" s="55">
        <v>-3240000</v>
      </c>
      <c r="Q1340" s="52">
        <v>12</v>
      </c>
      <c r="R1340" s="50" t="s">
        <v>262</v>
      </c>
      <c r="S1340" s="52">
        <v>2020</v>
      </c>
      <c r="T1340" s="50" t="s">
        <v>273</v>
      </c>
      <c r="U1340" s="50" t="s">
        <v>263</v>
      </c>
      <c r="V1340" s="50" t="s">
        <v>264</v>
      </c>
      <c r="W1340" s="50" t="s">
        <v>265</v>
      </c>
      <c r="X1340" s="52">
        <v>1</v>
      </c>
      <c r="Y1340" s="52"/>
      <c r="Z1340" s="50" t="s">
        <v>266</v>
      </c>
      <c r="AA1340" s="52">
        <v>0</v>
      </c>
      <c r="AB1340" s="52">
        <v>1</v>
      </c>
      <c r="AC1340" s="51">
        <v>44166</v>
      </c>
      <c r="AD1340" s="88"/>
      <c r="AE1340" s="87" t="s">
        <v>670</v>
      </c>
    </row>
    <row r="1341" spans="1:31" ht="17.25" customHeight="1">
      <c r="A1341" s="57" t="str">
        <f t="shared" si="43"/>
        <v>APLICAÇÃO / RESGATE DE APLICAÇÃO</v>
      </c>
      <c r="B1341" s="69" t="str">
        <f>VLOOKUP(A1341,'De Para'!$C$3:$D$195,2,0)</f>
        <v>RECEBÍVEIS NAO CORRENTES</v>
      </c>
      <c r="C1341" s="83">
        <f t="shared" si="44"/>
        <v>12</v>
      </c>
      <c r="D1341" s="50" t="s">
        <v>258</v>
      </c>
      <c r="E1341" s="50" t="s">
        <v>410</v>
      </c>
      <c r="F1341" s="51">
        <v>44166</v>
      </c>
      <c r="G1341" s="50" t="s">
        <v>624</v>
      </c>
      <c r="H1341" s="52">
        <v>100</v>
      </c>
      <c r="I1341" s="50" t="s">
        <v>2201</v>
      </c>
      <c r="J1341" s="50" t="s">
        <v>409</v>
      </c>
      <c r="K1341" s="50" t="s">
        <v>410</v>
      </c>
      <c r="L1341" s="50" t="s">
        <v>260</v>
      </c>
      <c r="M1341" s="52">
        <v>179361</v>
      </c>
      <c r="N1341" s="50" t="s">
        <v>261</v>
      </c>
      <c r="O1341" s="53"/>
      <c r="P1341" s="55">
        <v>3240000</v>
      </c>
      <c r="Q1341" s="52">
        <v>12</v>
      </c>
      <c r="R1341" s="50" t="s">
        <v>262</v>
      </c>
      <c r="S1341" s="52">
        <v>2020</v>
      </c>
      <c r="T1341" s="50" t="s">
        <v>273</v>
      </c>
      <c r="U1341" s="50" t="s">
        <v>263</v>
      </c>
      <c r="V1341" s="50" t="s">
        <v>264</v>
      </c>
      <c r="W1341" s="50" t="s">
        <v>265</v>
      </c>
      <c r="X1341" s="52">
        <v>1</v>
      </c>
      <c r="Y1341" s="52"/>
      <c r="Z1341" s="50" t="s">
        <v>266</v>
      </c>
      <c r="AA1341" s="52">
        <v>0</v>
      </c>
      <c r="AB1341" s="52">
        <v>0</v>
      </c>
      <c r="AC1341" s="51">
        <v>44166</v>
      </c>
      <c r="AD1341" s="88"/>
      <c r="AE1341" s="87" t="s">
        <v>668</v>
      </c>
    </row>
    <row r="1342" spans="1:31" ht="17.25" customHeight="1">
      <c r="A1342" s="57" t="str">
        <f t="shared" si="43"/>
        <v>TARIFAS BANCÁRIAS</v>
      </c>
      <c r="B1342" s="69" t="str">
        <f>VLOOKUP(A1342,'De Para'!$C$3:$D$195,2,0)</f>
        <v>PAGAMENTO DE IMPOSTOS E TAXAS</v>
      </c>
      <c r="C1342" s="83">
        <f t="shared" si="44"/>
        <v>12</v>
      </c>
      <c r="D1342" s="50" t="s">
        <v>258</v>
      </c>
      <c r="E1342" s="50" t="s">
        <v>410</v>
      </c>
      <c r="F1342" s="51">
        <v>44166</v>
      </c>
      <c r="G1342" s="50" t="s">
        <v>378</v>
      </c>
      <c r="H1342" s="52">
        <v>100</v>
      </c>
      <c r="I1342" s="50" t="s">
        <v>675</v>
      </c>
      <c r="J1342" s="50" t="s">
        <v>409</v>
      </c>
      <c r="K1342" s="50" t="s">
        <v>410</v>
      </c>
      <c r="L1342" s="50" t="s">
        <v>548</v>
      </c>
      <c r="M1342" s="52">
        <v>179362</v>
      </c>
      <c r="N1342" s="50" t="s">
        <v>549</v>
      </c>
      <c r="O1342" s="53"/>
      <c r="P1342" s="55">
        <v>-863.9</v>
      </c>
      <c r="Q1342" s="52">
        <v>12</v>
      </c>
      <c r="R1342" s="50" t="s">
        <v>262</v>
      </c>
      <c r="S1342" s="52">
        <v>2020</v>
      </c>
      <c r="T1342" s="50" t="s">
        <v>550</v>
      </c>
      <c r="U1342" s="50" t="s">
        <v>263</v>
      </c>
      <c r="V1342" s="50" t="s">
        <v>276</v>
      </c>
      <c r="W1342" s="50" t="s">
        <v>429</v>
      </c>
      <c r="X1342" s="52">
        <v>1</v>
      </c>
      <c r="Y1342" s="52"/>
      <c r="Z1342" s="50" t="s">
        <v>266</v>
      </c>
      <c r="AA1342" s="52">
        <v>0</v>
      </c>
      <c r="AB1342" s="52">
        <v>1</v>
      </c>
      <c r="AC1342" s="51">
        <v>44166</v>
      </c>
      <c r="AD1342" s="88"/>
      <c r="AE1342" s="87" t="s">
        <v>670</v>
      </c>
    </row>
    <row r="1343" spans="1:31" ht="17.25" customHeight="1">
      <c r="A1343" s="57" t="str">
        <f t="shared" si="43"/>
        <v>APLICAÇÃO / RESGATE DE APLICAÇÃO</v>
      </c>
      <c r="B1343" s="69" t="str">
        <f>VLOOKUP(A1343,'De Para'!$C$3:$D$195,2,0)</f>
        <v>RECEBÍVEIS NAO CORRENTES</v>
      </c>
      <c r="C1343" s="83">
        <f t="shared" si="44"/>
        <v>12</v>
      </c>
      <c r="D1343" s="50" t="s">
        <v>258</v>
      </c>
      <c r="E1343" s="50" t="s">
        <v>410</v>
      </c>
      <c r="F1343" s="51">
        <v>44167</v>
      </c>
      <c r="G1343" s="50" t="s">
        <v>259</v>
      </c>
      <c r="H1343" s="52">
        <v>100</v>
      </c>
      <c r="I1343" s="50" t="s">
        <v>2201</v>
      </c>
      <c r="J1343" s="50" t="s">
        <v>409</v>
      </c>
      <c r="K1343" s="50" t="s">
        <v>410</v>
      </c>
      <c r="L1343" s="50" t="s">
        <v>260</v>
      </c>
      <c r="M1343" s="52">
        <v>179366</v>
      </c>
      <c r="N1343" s="50" t="s">
        <v>261</v>
      </c>
      <c r="O1343" s="53"/>
      <c r="P1343" s="55">
        <v>-1100.05</v>
      </c>
      <c r="Q1343" s="52">
        <v>12</v>
      </c>
      <c r="R1343" s="50" t="s">
        <v>262</v>
      </c>
      <c r="S1343" s="52">
        <v>2020</v>
      </c>
      <c r="T1343" s="50" t="s">
        <v>2409</v>
      </c>
      <c r="U1343" s="50" t="s">
        <v>263</v>
      </c>
      <c r="V1343" s="50" t="s">
        <v>264</v>
      </c>
      <c r="W1343" s="50" t="s">
        <v>265</v>
      </c>
      <c r="X1343" s="52">
        <v>1</v>
      </c>
      <c r="Y1343" s="52"/>
      <c r="Z1343" s="50" t="s">
        <v>266</v>
      </c>
      <c r="AA1343" s="52">
        <v>0</v>
      </c>
      <c r="AB1343" s="52">
        <v>1</v>
      </c>
      <c r="AC1343" s="51">
        <v>44167</v>
      </c>
      <c r="AD1343" s="88"/>
      <c r="AE1343" s="87" t="s">
        <v>668</v>
      </c>
    </row>
    <row r="1344" spans="1:31" ht="17.25" customHeight="1">
      <c r="A1344" s="57" t="str">
        <f t="shared" si="43"/>
        <v>APLICAÇÃO / RESGATE DE APLICAÇÃO</v>
      </c>
      <c r="B1344" s="69" t="str">
        <f>VLOOKUP(A1344,'De Para'!$C$3:$D$195,2,0)</f>
        <v>RECEBÍVEIS NAO CORRENTES</v>
      </c>
      <c r="C1344" s="83">
        <f t="shared" si="44"/>
        <v>12</v>
      </c>
      <c r="D1344" s="50" t="s">
        <v>258</v>
      </c>
      <c r="E1344" s="50" t="s">
        <v>410</v>
      </c>
      <c r="F1344" s="51">
        <v>44167</v>
      </c>
      <c r="G1344" s="50" t="s">
        <v>624</v>
      </c>
      <c r="H1344" s="52">
        <v>100</v>
      </c>
      <c r="I1344" s="50" t="s">
        <v>675</v>
      </c>
      <c r="J1344" s="50" t="s">
        <v>409</v>
      </c>
      <c r="K1344" s="50" t="s">
        <v>410</v>
      </c>
      <c r="L1344" s="50" t="s">
        <v>260</v>
      </c>
      <c r="M1344" s="52">
        <v>179370</v>
      </c>
      <c r="N1344" s="50" t="s">
        <v>261</v>
      </c>
      <c r="O1344" s="53"/>
      <c r="P1344" s="55">
        <v>1100.05</v>
      </c>
      <c r="Q1344" s="52">
        <v>12</v>
      </c>
      <c r="R1344" s="50" t="s">
        <v>262</v>
      </c>
      <c r="S1344" s="52">
        <v>2020</v>
      </c>
      <c r="T1344" s="50" t="s">
        <v>2409</v>
      </c>
      <c r="U1344" s="50" t="s">
        <v>263</v>
      </c>
      <c r="V1344" s="50" t="s">
        <v>264</v>
      </c>
      <c r="W1344" s="50" t="s">
        <v>265</v>
      </c>
      <c r="X1344" s="52">
        <v>1</v>
      </c>
      <c r="Y1344" s="52"/>
      <c r="Z1344" s="50" t="s">
        <v>266</v>
      </c>
      <c r="AA1344" s="52">
        <v>0</v>
      </c>
      <c r="AB1344" s="52">
        <v>0</v>
      </c>
      <c r="AC1344" s="51">
        <v>44167</v>
      </c>
      <c r="AD1344" s="88"/>
      <c r="AE1344" s="87" t="s">
        <v>670</v>
      </c>
    </row>
    <row r="1345" spans="1:31" ht="17.25" customHeight="1">
      <c r="A1345" s="57" t="str">
        <f t="shared" si="43"/>
        <v>APLICAÇÃO / RESGATE DE APLICAÇÃO</v>
      </c>
      <c r="B1345" s="69" t="str">
        <f>VLOOKUP(A1345,'De Para'!$C$3:$D$195,2,0)</f>
        <v>RECEBÍVEIS NAO CORRENTES</v>
      </c>
      <c r="C1345" s="83">
        <f t="shared" si="44"/>
        <v>12</v>
      </c>
      <c r="D1345" s="50" t="s">
        <v>258</v>
      </c>
      <c r="E1345" s="50" t="s">
        <v>410</v>
      </c>
      <c r="F1345" s="51">
        <v>44167</v>
      </c>
      <c r="G1345" s="50" t="s">
        <v>259</v>
      </c>
      <c r="H1345" s="52">
        <v>100</v>
      </c>
      <c r="I1345" s="50" t="s">
        <v>2201</v>
      </c>
      <c r="J1345" s="50" t="s">
        <v>409</v>
      </c>
      <c r="K1345" s="50" t="s">
        <v>410</v>
      </c>
      <c r="L1345" s="50" t="s">
        <v>260</v>
      </c>
      <c r="M1345" s="52">
        <v>179372</v>
      </c>
      <c r="N1345" s="50" t="s">
        <v>261</v>
      </c>
      <c r="O1345" s="53"/>
      <c r="P1345" s="55">
        <v>-1500.07</v>
      </c>
      <c r="Q1345" s="52">
        <v>12</v>
      </c>
      <c r="R1345" s="50" t="s">
        <v>262</v>
      </c>
      <c r="S1345" s="52">
        <v>2020</v>
      </c>
      <c r="T1345" s="50" t="s">
        <v>2409</v>
      </c>
      <c r="U1345" s="50" t="s">
        <v>263</v>
      </c>
      <c r="V1345" s="50" t="s">
        <v>264</v>
      </c>
      <c r="W1345" s="50" t="s">
        <v>265</v>
      </c>
      <c r="X1345" s="52">
        <v>1</v>
      </c>
      <c r="Y1345" s="52"/>
      <c r="Z1345" s="50" t="s">
        <v>266</v>
      </c>
      <c r="AA1345" s="52">
        <v>0</v>
      </c>
      <c r="AB1345" s="52">
        <v>1</v>
      </c>
      <c r="AC1345" s="51">
        <v>44167</v>
      </c>
      <c r="AD1345" s="88"/>
      <c r="AE1345" s="87" t="s">
        <v>668</v>
      </c>
    </row>
    <row r="1346" spans="1:31" ht="17.25" customHeight="1">
      <c r="A1346" s="57" t="str">
        <f t="shared" si="43"/>
        <v>APLICAÇÃO / RESGATE DE APLICAÇÃO</v>
      </c>
      <c r="B1346" s="69" t="str">
        <f>VLOOKUP(A1346,'De Para'!$C$3:$D$195,2,0)</f>
        <v>RECEBÍVEIS NAO CORRENTES</v>
      </c>
      <c r="C1346" s="83">
        <f t="shared" si="44"/>
        <v>12</v>
      </c>
      <c r="D1346" s="50" t="s">
        <v>258</v>
      </c>
      <c r="E1346" s="50" t="s">
        <v>410</v>
      </c>
      <c r="F1346" s="51">
        <v>44167</v>
      </c>
      <c r="G1346" s="50" t="s">
        <v>624</v>
      </c>
      <c r="H1346" s="52">
        <v>100</v>
      </c>
      <c r="I1346" s="50" t="s">
        <v>675</v>
      </c>
      <c r="J1346" s="50" t="s">
        <v>409</v>
      </c>
      <c r="K1346" s="50" t="s">
        <v>410</v>
      </c>
      <c r="L1346" s="50" t="s">
        <v>260</v>
      </c>
      <c r="M1346" s="52">
        <v>179375</v>
      </c>
      <c r="N1346" s="50" t="s">
        <v>261</v>
      </c>
      <c r="O1346" s="53"/>
      <c r="P1346" s="55">
        <v>1500.07</v>
      </c>
      <c r="Q1346" s="52">
        <v>12</v>
      </c>
      <c r="R1346" s="50" t="s">
        <v>262</v>
      </c>
      <c r="S1346" s="52">
        <v>2020</v>
      </c>
      <c r="T1346" s="50" t="s">
        <v>2409</v>
      </c>
      <c r="U1346" s="50" t="s">
        <v>263</v>
      </c>
      <c r="V1346" s="50" t="s">
        <v>264</v>
      </c>
      <c r="W1346" s="50" t="s">
        <v>265</v>
      </c>
      <c r="X1346" s="52">
        <v>1</v>
      </c>
      <c r="Y1346" s="52"/>
      <c r="Z1346" s="50" t="s">
        <v>266</v>
      </c>
      <c r="AA1346" s="52">
        <v>0</v>
      </c>
      <c r="AB1346" s="52">
        <v>0</v>
      </c>
      <c r="AC1346" s="51">
        <v>44167</v>
      </c>
      <c r="AD1346" s="88"/>
      <c r="AE1346" s="87" t="s">
        <v>670</v>
      </c>
    </row>
    <row r="1347" spans="1:31" ht="17.25" customHeight="1">
      <c r="A1347" s="57" t="str">
        <f t="shared" si="43"/>
        <v>TARIFAS BANCÁRIAS</v>
      </c>
      <c r="B1347" s="69" t="str">
        <f>VLOOKUP(A1347,'De Para'!$C$3:$D$195,2,0)</f>
        <v>PAGAMENTO DE IMPOSTOS E TAXAS</v>
      </c>
      <c r="C1347" s="83">
        <f t="shared" si="44"/>
        <v>12</v>
      </c>
      <c r="D1347" s="50" t="s">
        <v>258</v>
      </c>
      <c r="E1347" s="50" t="s">
        <v>410</v>
      </c>
      <c r="F1347" s="51">
        <v>44167</v>
      </c>
      <c r="G1347" s="50" t="s">
        <v>378</v>
      </c>
      <c r="H1347" s="52">
        <v>100</v>
      </c>
      <c r="I1347" s="50" t="s">
        <v>675</v>
      </c>
      <c r="J1347" s="50" t="s">
        <v>409</v>
      </c>
      <c r="K1347" s="50" t="s">
        <v>410</v>
      </c>
      <c r="L1347" s="50" t="s">
        <v>548</v>
      </c>
      <c r="M1347" s="52">
        <v>179376</v>
      </c>
      <c r="N1347" s="50" t="s">
        <v>549</v>
      </c>
      <c r="O1347" s="53"/>
      <c r="P1347" s="55">
        <v>-271.2</v>
      </c>
      <c r="Q1347" s="52">
        <v>12</v>
      </c>
      <c r="R1347" s="50" t="s">
        <v>262</v>
      </c>
      <c r="S1347" s="52">
        <v>2020</v>
      </c>
      <c r="T1347" s="50" t="s">
        <v>550</v>
      </c>
      <c r="U1347" s="50" t="s">
        <v>263</v>
      </c>
      <c r="V1347" s="50" t="s">
        <v>276</v>
      </c>
      <c r="W1347" s="50" t="s">
        <v>429</v>
      </c>
      <c r="X1347" s="52">
        <v>1</v>
      </c>
      <c r="Y1347" s="52"/>
      <c r="Z1347" s="50" t="s">
        <v>266</v>
      </c>
      <c r="AA1347" s="52">
        <v>0</v>
      </c>
      <c r="AB1347" s="52">
        <v>1</v>
      </c>
      <c r="AC1347" s="51">
        <v>44167</v>
      </c>
      <c r="AD1347" s="88"/>
      <c r="AE1347" s="87" t="s">
        <v>670</v>
      </c>
    </row>
    <row r="1348" spans="1:31" ht="17.25" customHeight="1">
      <c r="A1348" s="57" t="str">
        <f t="shared" si="43"/>
        <v>13º SALÁRIO</v>
      </c>
      <c r="B1348" s="69" t="str">
        <f>VLOOKUP(A1348,'De Para'!$C$3:$D$195,2,0)</f>
        <v>FOLHA E ENCARGOS</v>
      </c>
      <c r="C1348" s="83">
        <f t="shared" si="44"/>
        <v>12</v>
      </c>
      <c r="D1348" s="50" t="s">
        <v>258</v>
      </c>
      <c r="E1348" s="50" t="s">
        <v>410</v>
      </c>
      <c r="F1348" s="51">
        <v>44169</v>
      </c>
      <c r="G1348" s="50" t="s">
        <v>278</v>
      </c>
      <c r="H1348" s="52">
        <v>100</v>
      </c>
      <c r="I1348" s="50" t="s">
        <v>675</v>
      </c>
      <c r="J1348" s="50" t="s">
        <v>409</v>
      </c>
      <c r="K1348" s="50" t="s">
        <v>410</v>
      </c>
      <c r="L1348" s="50" t="s">
        <v>290</v>
      </c>
      <c r="M1348" s="52">
        <v>179476</v>
      </c>
      <c r="N1348" s="50" t="s">
        <v>291</v>
      </c>
      <c r="O1348" s="50" t="s">
        <v>281</v>
      </c>
      <c r="P1348" s="55">
        <v>-436.33</v>
      </c>
      <c r="Q1348" s="52">
        <v>12</v>
      </c>
      <c r="R1348" s="50" t="s">
        <v>2392</v>
      </c>
      <c r="S1348" s="52">
        <v>2020</v>
      </c>
      <c r="T1348" s="50" t="s">
        <v>2393</v>
      </c>
      <c r="U1348" s="50" t="s">
        <v>263</v>
      </c>
      <c r="V1348" s="50" t="s">
        <v>282</v>
      </c>
      <c r="W1348" s="50" t="s">
        <v>292</v>
      </c>
      <c r="X1348" s="52">
        <v>1</v>
      </c>
      <c r="Y1348" s="52">
        <v>151039</v>
      </c>
      <c r="Z1348" s="50" t="s">
        <v>266</v>
      </c>
      <c r="AA1348" s="52">
        <v>0</v>
      </c>
      <c r="AB1348" s="52">
        <v>0</v>
      </c>
      <c r="AC1348" s="51">
        <v>44169</v>
      </c>
      <c r="AD1348" s="88"/>
      <c r="AE1348" s="87" t="s">
        <v>670</v>
      </c>
    </row>
    <row r="1349" spans="1:31" ht="17.25" customHeight="1">
      <c r="A1349" s="57" t="str">
        <f t="shared" si="43"/>
        <v>SALÁRIOS E ORDENADOS</v>
      </c>
      <c r="B1349" s="69" t="str">
        <f>VLOOKUP(A1349,'De Para'!$C$3:$D$195,2,0)</f>
        <v>FOLHA E ENCARGOS</v>
      </c>
      <c r="C1349" s="83">
        <f t="shared" si="44"/>
        <v>12</v>
      </c>
      <c r="D1349" s="50" t="s">
        <v>258</v>
      </c>
      <c r="E1349" s="50" t="s">
        <v>410</v>
      </c>
      <c r="F1349" s="51">
        <v>44169</v>
      </c>
      <c r="G1349" s="50" t="s">
        <v>278</v>
      </c>
      <c r="H1349" s="52">
        <v>100</v>
      </c>
      <c r="I1349" s="50" t="s">
        <v>675</v>
      </c>
      <c r="J1349" s="50" t="s">
        <v>409</v>
      </c>
      <c r="K1349" s="50" t="s">
        <v>410</v>
      </c>
      <c r="L1349" s="50" t="s">
        <v>279</v>
      </c>
      <c r="M1349" s="52">
        <v>179477</v>
      </c>
      <c r="N1349" s="50" t="s">
        <v>280</v>
      </c>
      <c r="O1349" s="50" t="s">
        <v>281</v>
      </c>
      <c r="P1349" s="55">
        <v>-2346.36</v>
      </c>
      <c r="Q1349" s="52">
        <v>12</v>
      </c>
      <c r="R1349" s="50" t="s">
        <v>2399</v>
      </c>
      <c r="S1349" s="52">
        <v>2020</v>
      </c>
      <c r="T1349" s="50" t="s">
        <v>2400</v>
      </c>
      <c r="U1349" s="50" t="s">
        <v>263</v>
      </c>
      <c r="V1349" s="50" t="s">
        <v>282</v>
      </c>
      <c r="W1349" s="50" t="s">
        <v>283</v>
      </c>
      <c r="X1349" s="52">
        <v>1</v>
      </c>
      <c r="Y1349" s="52">
        <v>151074</v>
      </c>
      <c r="Z1349" s="50" t="s">
        <v>266</v>
      </c>
      <c r="AA1349" s="52">
        <v>0</v>
      </c>
      <c r="AB1349" s="52">
        <v>0</v>
      </c>
      <c r="AC1349" s="51">
        <v>44169</v>
      </c>
      <c r="AD1349" s="88"/>
      <c r="AE1349" s="87" t="s">
        <v>670</v>
      </c>
    </row>
    <row r="1350" spans="1:31" ht="17.25" customHeight="1">
      <c r="A1350" s="57" t="str">
        <f t="shared" si="43"/>
        <v>DIETA ENTERAL E PARAINTERAL C/ RESTRICAO</v>
      </c>
      <c r="B1350" s="69" t="str">
        <f>VLOOKUP(A1350,'De Para'!$C$3:$D$195,2,0)</f>
        <v>FORNECEDORES</v>
      </c>
      <c r="C1350" s="83">
        <f t="shared" si="44"/>
        <v>12</v>
      </c>
      <c r="D1350" s="50" t="s">
        <v>258</v>
      </c>
      <c r="E1350" s="50" t="s">
        <v>410</v>
      </c>
      <c r="F1350" s="51">
        <v>44172</v>
      </c>
      <c r="G1350" s="50" t="s">
        <v>278</v>
      </c>
      <c r="H1350" s="52">
        <v>100</v>
      </c>
      <c r="I1350" s="50" t="s">
        <v>675</v>
      </c>
      <c r="J1350" s="50" t="s">
        <v>409</v>
      </c>
      <c r="K1350" s="50" t="s">
        <v>410</v>
      </c>
      <c r="L1350" s="50" t="s">
        <v>484</v>
      </c>
      <c r="M1350" s="52">
        <v>179757</v>
      </c>
      <c r="N1350" s="50" t="s">
        <v>485</v>
      </c>
      <c r="O1350" s="50" t="s">
        <v>419</v>
      </c>
      <c r="P1350" s="55">
        <v>-594</v>
      </c>
      <c r="Q1350" s="52">
        <v>12</v>
      </c>
      <c r="R1350" s="50" t="s">
        <v>2410</v>
      </c>
      <c r="S1350" s="52">
        <v>2020</v>
      </c>
      <c r="T1350" s="50" t="s">
        <v>2411</v>
      </c>
      <c r="U1350" s="50" t="s">
        <v>263</v>
      </c>
      <c r="V1350" s="50" t="s">
        <v>303</v>
      </c>
      <c r="W1350" s="50" t="s">
        <v>344</v>
      </c>
      <c r="X1350" s="52">
        <v>1</v>
      </c>
      <c r="Y1350" s="52">
        <v>150180</v>
      </c>
      <c r="Z1350" s="50" t="s">
        <v>266</v>
      </c>
      <c r="AA1350" s="52">
        <v>0</v>
      </c>
      <c r="AB1350" s="52">
        <v>0</v>
      </c>
      <c r="AC1350" s="51">
        <v>44172</v>
      </c>
      <c r="AD1350" s="88"/>
      <c r="AE1350" s="87" t="s">
        <v>670</v>
      </c>
    </row>
    <row r="1351" spans="1:31" ht="17.25" customHeight="1">
      <c r="A1351" s="57" t="str">
        <f t="shared" si="43"/>
        <v>ISS - IMPOSTO S/ SERVIÇOS TOMADOS</v>
      </c>
      <c r="B1351" s="69" t="str">
        <f>VLOOKUP(A1351,'De Para'!$C$3:$D$195,2,0)</f>
        <v>IMPOSTOS</v>
      </c>
      <c r="C1351" s="83">
        <f t="shared" si="44"/>
        <v>12</v>
      </c>
      <c r="D1351" s="50" t="s">
        <v>258</v>
      </c>
      <c r="E1351" s="50" t="s">
        <v>410</v>
      </c>
      <c r="F1351" s="51">
        <v>44172</v>
      </c>
      <c r="G1351" s="50" t="s">
        <v>278</v>
      </c>
      <c r="H1351" s="52">
        <v>100</v>
      </c>
      <c r="I1351" s="50" t="s">
        <v>675</v>
      </c>
      <c r="J1351" s="50" t="s">
        <v>409</v>
      </c>
      <c r="K1351" s="50" t="s">
        <v>410</v>
      </c>
      <c r="L1351" s="50" t="s">
        <v>364</v>
      </c>
      <c r="M1351" s="52">
        <v>179758</v>
      </c>
      <c r="N1351" s="50" t="s">
        <v>365</v>
      </c>
      <c r="O1351" s="50" t="s">
        <v>59</v>
      </c>
      <c r="P1351" s="55">
        <v>-34</v>
      </c>
      <c r="Q1351" s="52">
        <v>12</v>
      </c>
      <c r="R1351" s="50" t="s">
        <v>2412</v>
      </c>
      <c r="S1351" s="52">
        <v>2020</v>
      </c>
      <c r="T1351" s="50" t="s">
        <v>2413</v>
      </c>
      <c r="U1351" s="50" t="s">
        <v>263</v>
      </c>
      <c r="V1351" s="50" t="s">
        <v>337</v>
      </c>
      <c r="W1351" s="50" t="s">
        <v>366</v>
      </c>
      <c r="X1351" s="52">
        <v>1</v>
      </c>
      <c r="Y1351" s="52">
        <v>151995</v>
      </c>
      <c r="Z1351" s="50" t="s">
        <v>266</v>
      </c>
      <c r="AA1351" s="52">
        <v>0</v>
      </c>
      <c r="AB1351" s="52">
        <v>0</v>
      </c>
      <c r="AC1351" s="51">
        <v>44172</v>
      </c>
      <c r="AD1351" s="88"/>
      <c r="AE1351" s="87" t="s">
        <v>670</v>
      </c>
    </row>
    <row r="1352" spans="1:31" ht="17.25" customHeight="1">
      <c r="A1352" s="57" t="str">
        <f t="shared" si="43"/>
        <v>ISS - IMPOSTO S/ SERVIÇOS TOMADOS</v>
      </c>
      <c r="B1352" s="69" t="str">
        <f>VLOOKUP(A1352,'De Para'!$C$3:$D$195,2,0)</f>
        <v>IMPOSTOS</v>
      </c>
      <c r="C1352" s="83">
        <f t="shared" si="44"/>
        <v>12</v>
      </c>
      <c r="D1352" s="50" t="s">
        <v>258</v>
      </c>
      <c r="E1352" s="50" t="s">
        <v>410</v>
      </c>
      <c r="F1352" s="51">
        <v>44172</v>
      </c>
      <c r="G1352" s="50" t="s">
        <v>278</v>
      </c>
      <c r="H1352" s="52">
        <v>100</v>
      </c>
      <c r="I1352" s="50" t="s">
        <v>675</v>
      </c>
      <c r="J1352" s="50" t="s">
        <v>409</v>
      </c>
      <c r="K1352" s="50" t="s">
        <v>410</v>
      </c>
      <c r="L1352" s="50" t="s">
        <v>364</v>
      </c>
      <c r="M1352" s="52">
        <v>179759</v>
      </c>
      <c r="N1352" s="50" t="s">
        <v>365</v>
      </c>
      <c r="O1352" s="50" t="s">
        <v>59</v>
      </c>
      <c r="P1352" s="55">
        <v>-48.33</v>
      </c>
      <c r="Q1352" s="52">
        <v>12</v>
      </c>
      <c r="R1352" s="50" t="s">
        <v>2414</v>
      </c>
      <c r="S1352" s="52">
        <v>2020</v>
      </c>
      <c r="T1352" s="50" t="s">
        <v>2415</v>
      </c>
      <c r="U1352" s="50" t="s">
        <v>263</v>
      </c>
      <c r="V1352" s="50" t="s">
        <v>337</v>
      </c>
      <c r="W1352" s="50" t="s">
        <v>366</v>
      </c>
      <c r="X1352" s="52">
        <v>1</v>
      </c>
      <c r="Y1352" s="52">
        <v>151996</v>
      </c>
      <c r="Z1352" s="50" t="s">
        <v>266</v>
      </c>
      <c r="AA1352" s="52">
        <v>0</v>
      </c>
      <c r="AB1352" s="52">
        <v>0</v>
      </c>
      <c r="AC1352" s="51">
        <v>44172</v>
      </c>
      <c r="AD1352" s="88"/>
      <c r="AE1352" s="87" t="s">
        <v>670</v>
      </c>
    </row>
    <row r="1353" spans="1:31" ht="17.25" customHeight="1">
      <c r="A1353" s="57" t="str">
        <f t="shared" si="43"/>
        <v>ISS - IMPOSTO S/ SERVIÇOS TOMADOS</v>
      </c>
      <c r="B1353" s="69" t="str">
        <f>VLOOKUP(A1353,'De Para'!$C$3:$D$195,2,0)</f>
        <v>IMPOSTOS</v>
      </c>
      <c r="C1353" s="83">
        <f t="shared" si="44"/>
        <v>12</v>
      </c>
      <c r="D1353" s="50" t="s">
        <v>258</v>
      </c>
      <c r="E1353" s="50" t="s">
        <v>410</v>
      </c>
      <c r="F1353" s="51">
        <v>44172</v>
      </c>
      <c r="G1353" s="50" t="s">
        <v>278</v>
      </c>
      <c r="H1353" s="52">
        <v>100</v>
      </c>
      <c r="I1353" s="50" t="s">
        <v>675</v>
      </c>
      <c r="J1353" s="50" t="s">
        <v>409</v>
      </c>
      <c r="K1353" s="50" t="s">
        <v>410</v>
      </c>
      <c r="L1353" s="50" t="s">
        <v>364</v>
      </c>
      <c r="M1353" s="52">
        <v>179760</v>
      </c>
      <c r="N1353" s="50" t="s">
        <v>365</v>
      </c>
      <c r="O1353" s="50" t="s">
        <v>59</v>
      </c>
      <c r="P1353" s="55">
        <v>-10631.25</v>
      </c>
      <c r="Q1353" s="52">
        <v>12</v>
      </c>
      <c r="R1353" s="50" t="s">
        <v>2416</v>
      </c>
      <c r="S1353" s="52">
        <v>2020</v>
      </c>
      <c r="T1353" s="50" t="s">
        <v>2417</v>
      </c>
      <c r="U1353" s="50" t="s">
        <v>263</v>
      </c>
      <c r="V1353" s="50" t="s">
        <v>337</v>
      </c>
      <c r="W1353" s="50" t="s">
        <v>366</v>
      </c>
      <c r="X1353" s="52">
        <v>1</v>
      </c>
      <c r="Y1353" s="52">
        <v>151997</v>
      </c>
      <c r="Z1353" s="50" t="s">
        <v>266</v>
      </c>
      <c r="AA1353" s="52">
        <v>0</v>
      </c>
      <c r="AB1353" s="52">
        <v>0</v>
      </c>
      <c r="AC1353" s="51">
        <v>44172</v>
      </c>
      <c r="AD1353" s="88"/>
      <c r="AE1353" s="87" t="s">
        <v>670</v>
      </c>
    </row>
    <row r="1354" spans="1:31" ht="17.25" customHeight="1">
      <c r="A1354" s="57" t="str">
        <f t="shared" si="43"/>
        <v>ISS - IMPOSTO S/ SERVIÇOS TOMADOS</v>
      </c>
      <c r="B1354" s="69" t="str">
        <f>VLOOKUP(A1354,'De Para'!$C$3:$D$195,2,0)</f>
        <v>IMPOSTOS</v>
      </c>
      <c r="C1354" s="83">
        <f t="shared" si="44"/>
        <v>12</v>
      </c>
      <c r="D1354" s="50" t="s">
        <v>258</v>
      </c>
      <c r="E1354" s="50" t="s">
        <v>410</v>
      </c>
      <c r="F1354" s="51">
        <v>44172</v>
      </c>
      <c r="G1354" s="50" t="s">
        <v>278</v>
      </c>
      <c r="H1354" s="52">
        <v>100</v>
      </c>
      <c r="I1354" s="50" t="s">
        <v>675</v>
      </c>
      <c r="J1354" s="50" t="s">
        <v>409</v>
      </c>
      <c r="K1354" s="50" t="s">
        <v>410</v>
      </c>
      <c r="L1354" s="50" t="s">
        <v>364</v>
      </c>
      <c r="M1354" s="52">
        <v>179761</v>
      </c>
      <c r="N1354" s="50" t="s">
        <v>365</v>
      </c>
      <c r="O1354" s="50" t="s">
        <v>59</v>
      </c>
      <c r="P1354" s="55">
        <v>-3779.52</v>
      </c>
      <c r="Q1354" s="52">
        <v>12</v>
      </c>
      <c r="R1354" s="50" t="s">
        <v>2418</v>
      </c>
      <c r="S1354" s="52">
        <v>2020</v>
      </c>
      <c r="T1354" s="50" t="s">
        <v>2419</v>
      </c>
      <c r="U1354" s="50" t="s">
        <v>263</v>
      </c>
      <c r="V1354" s="50" t="s">
        <v>337</v>
      </c>
      <c r="W1354" s="50" t="s">
        <v>366</v>
      </c>
      <c r="X1354" s="52">
        <v>1</v>
      </c>
      <c r="Y1354" s="52">
        <v>151998</v>
      </c>
      <c r="Z1354" s="50" t="s">
        <v>266</v>
      </c>
      <c r="AA1354" s="52">
        <v>0</v>
      </c>
      <c r="AB1354" s="52">
        <v>0</v>
      </c>
      <c r="AC1354" s="51">
        <v>44172</v>
      </c>
      <c r="AD1354" s="88"/>
      <c r="AE1354" s="87" t="s">
        <v>670</v>
      </c>
    </row>
    <row r="1355" spans="1:31" ht="17.25" customHeight="1">
      <c r="A1355" s="57" t="str">
        <f t="shared" si="43"/>
        <v>TARIFAS BANCÁRIAS</v>
      </c>
      <c r="B1355" s="69" t="str">
        <f>VLOOKUP(A1355,'De Para'!$C$3:$D$195,2,0)</f>
        <v>PAGAMENTO DE IMPOSTOS E TAXAS</v>
      </c>
      <c r="C1355" s="83">
        <f t="shared" si="44"/>
        <v>12</v>
      </c>
      <c r="D1355" s="50" t="s">
        <v>258</v>
      </c>
      <c r="E1355" s="50" t="s">
        <v>410</v>
      </c>
      <c r="F1355" s="51">
        <v>44169</v>
      </c>
      <c r="G1355" s="50" t="s">
        <v>378</v>
      </c>
      <c r="H1355" s="52">
        <v>100</v>
      </c>
      <c r="I1355" s="50" t="s">
        <v>675</v>
      </c>
      <c r="J1355" s="50" t="s">
        <v>409</v>
      </c>
      <c r="K1355" s="50" t="s">
        <v>410</v>
      </c>
      <c r="L1355" s="50" t="s">
        <v>548</v>
      </c>
      <c r="M1355" s="52">
        <v>179995</v>
      </c>
      <c r="N1355" s="50" t="s">
        <v>549</v>
      </c>
      <c r="O1355" s="53"/>
      <c r="P1355" s="55">
        <v>-8.1</v>
      </c>
      <c r="Q1355" s="52">
        <v>12</v>
      </c>
      <c r="R1355" s="50" t="s">
        <v>262</v>
      </c>
      <c r="S1355" s="52">
        <v>2020</v>
      </c>
      <c r="T1355" s="50" t="s">
        <v>550</v>
      </c>
      <c r="U1355" s="50" t="s">
        <v>263</v>
      </c>
      <c r="V1355" s="50" t="s">
        <v>276</v>
      </c>
      <c r="W1355" s="50" t="s">
        <v>429</v>
      </c>
      <c r="X1355" s="52">
        <v>1</v>
      </c>
      <c r="Y1355" s="52"/>
      <c r="Z1355" s="50" t="s">
        <v>266</v>
      </c>
      <c r="AA1355" s="52">
        <v>0</v>
      </c>
      <c r="AB1355" s="52">
        <v>1</v>
      </c>
      <c r="AC1355" s="51">
        <v>44169</v>
      </c>
      <c r="AD1355" s="88"/>
      <c r="AE1355" s="87" t="s">
        <v>670</v>
      </c>
    </row>
    <row r="1356" spans="1:31" ht="17.25" customHeight="1">
      <c r="A1356" s="57" t="str">
        <f t="shared" si="43"/>
        <v>APLICAÇÃO / RESGATE DE APLICAÇÃO</v>
      </c>
      <c r="B1356" s="69" t="str">
        <f>VLOOKUP(A1356,'De Para'!$C$3:$D$195,2,0)</f>
        <v>RECEBÍVEIS NAO CORRENTES</v>
      </c>
      <c r="C1356" s="83">
        <f t="shared" si="44"/>
        <v>12</v>
      </c>
      <c r="D1356" s="50" t="s">
        <v>258</v>
      </c>
      <c r="E1356" s="50" t="s">
        <v>410</v>
      </c>
      <c r="F1356" s="51">
        <v>44169</v>
      </c>
      <c r="G1356" s="50" t="s">
        <v>259</v>
      </c>
      <c r="H1356" s="52">
        <v>100</v>
      </c>
      <c r="I1356" s="50" t="s">
        <v>2201</v>
      </c>
      <c r="J1356" s="50" t="s">
        <v>409</v>
      </c>
      <c r="K1356" s="50" t="s">
        <v>410</v>
      </c>
      <c r="L1356" s="50" t="s">
        <v>260</v>
      </c>
      <c r="M1356" s="52">
        <v>179996</v>
      </c>
      <c r="N1356" s="50" t="s">
        <v>261</v>
      </c>
      <c r="O1356" s="53"/>
      <c r="P1356" s="55">
        <v>-3100.45</v>
      </c>
      <c r="Q1356" s="52">
        <v>12</v>
      </c>
      <c r="R1356" s="50" t="s">
        <v>262</v>
      </c>
      <c r="S1356" s="52">
        <v>2020</v>
      </c>
      <c r="T1356" s="50" t="s">
        <v>2409</v>
      </c>
      <c r="U1356" s="50" t="s">
        <v>263</v>
      </c>
      <c r="V1356" s="50" t="s">
        <v>264</v>
      </c>
      <c r="W1356" s="50" t="s">
        <v>265</v>
      </c>
      <c r="X1356" s="52">
        <v>1</v>
      </c>
      <c r="Y1356" s="52"/>
      <c r="Z1356" s="50" t="s">
        <v>266</v>
      </c>
      <c r="AA1356" s="52">
        <v>0</v>
      </c>
      <c r="AB1356" s="52">
        <v>1</v>
      </c>
      <c r="AC1356" s="51">
        <v>44169</v>
      </c>
      <c r="AD1356" s="88"/>
      <c r="AE1356" s="87" t="s">
        <v>668</v>
      </c>
    </row>
    <row r="1357" spans="1:31" ht="17.25" customHeight="1">
      <c r="A1357" s="57" t="str">
        <f t="shared" si="43"/>
        <v>APLICAÇÃO / RESGATE DE APLICAÇÃO</v>
      </c>
      <c r="B1357" s="69" t="str">
        <f>VLOOKUP(A1357,'De Para'!$C$3:$D$195,2,0)</f>
        <v>RECEBÍVEIS NAO CORRENTES</v>
      </c>
      <c r="C1357" s="83">
        <f t="shared" si="44"/>
        <v>12</v>
      </c>
      <c r="D1357" s="50" t="s">
        <v>258</v>
      </c>
      <c r="E1357" s="50" t="s">
        <v>410</v>
      </c>
      <c r="F1357" s="51">
        <v>44169</v>
      </c>
      <c r="G1357" s="50" t="s">
        <v>624</v>
      </c>
      <c r="H1357" s="52">
        <v>100</v>
      </c>
      <c r="I1357" s="50" t="s">
        <v>675</v>
      </c>
      <c r="J1357" s="50" t="s">
        <v>409</v>
      </c>
      <c r="K1357" s="50" t="s">
        <v>410</v>
      </c>
      <c r="L1357" s="50" t="s">
        <v>260</v>
      </c>
      <c r="M1357" s="52">
        <v>179997</v>
      </c>
      <c r="N1357" s="50" t="s">
        <v>261</v>
      </c>
      <c r="O1357" s="53"/>
      <c r="P1357" s="55">
        <v>3100.45</v>
      </c>
      <c r="Q1357" s="52">
        <v>12</v>
      </c>
      <c r="R1357" s="50" t="s">
        <v>262</v>
      </c>
      <c r="S1357" s="52">
        <v>2020</v>
      </c>
      <c r="T1357" s="50" t="s">
        <v>2409</v>
      </c>
      <c r="U1357" s="50" t="s">
        <v>263</v>
      </c>
      <c r="V1357" s="50" t="s">
        <v>264</v>
      </c>
      <c r="W1357" s="50" t="s">
        <v>265</v>
      </c>
      <c r="X1357" s="52">
        <v>1</v>
      </c>
      <c r="Y1357" s="52"/>
      <c r="Z1357" s="50" t="s">
        <v>266</v>
      </c>
      <c r="AA1357" s="52">
        <v>0</v>
      </c>
      <c r="AB1357" s="52">
        <v>0</v>
      </c>
      <c r="AC1357" s="51">
        <v>44169</v>
      </c>
      <c r="AD1357" s="88"/>
      <c r="AE1357" s="87" t="s">
        <v>670</v>
      </c>
    </row>
    <row r="1358" spans="1:31" ht="17.25" customHeight="1">
      <c r="A1358" s="57" t="str">
        <f t="shared" si="43"/>
        <v>APLICAÇÃO / RESGATE DE APLICAÇÃO</v>
      </c>
      <c r="B1358" s="69" t="str">
        <f>VLOOKUP(A1358,'De Para'!$C$3:$D$195,2,0)</f>
        <v>RECEBÍVEIS NAO CORRENTES</v>
      </c>
      <c r="C1358" s="83">
        <f t="shared" si="44"/>
        <v>12</v>
      </c>
      <c r="D1358" s="50" t="s">
        <v>258</v>
      </c>
      <c r="E1358" s="50" t="s">
        <v>410</v>
      </c>
      <c r="F1358" s="51">
        <v>44172</v>
      </c>
      <c r="G1358" s="50" t="s">
        <v>259</v>
      </c>
      <c r="H1358" s="52">
        <v>100</v>
      </c>
      <c r="I1358" s="50" t="s">
        <v>2201</v>
      </c>
      <c r="J1358" s="50" t="s">
        <v>409</v>
      </c>
      <c r="K1358" s="50" t="s">
        <v>410</v>
      </c>
      <c r="L1358" s="50" t="s">
        <v>260</v>
      </c>
      <c r="M1358" s="52">
        <v>179998</v>
      </c>
      <c r="N1358" s="50" t="s">
        <v>261</v>
      </c>
      <c r="O1358" s="53"/>
      <c r="P1358" s="55">
        <v>-15090.93</v>
      </c>
      <c r="Q1358" s="52">
        <v>12</v>
      </c>
      <c r="R1358" s="50" t="s">
        <v>262</v>
      </c>
      <c r="S1358" s="52">
        <v>2020</v>
      </c>
      <c r="T1358" s="50" t="s">
        <v>2409</v>
      </c>
      <c r="U1358" s="50" t="s">
        <v>263</v>
      </c>
      <c r="V1358" s="50" t="s">
        <v>264</v>
      </c>
      <c r="W1358" s="50" t="s">
        <v>265</v>
      </c>
      <c r="X1358" s="52">
        <v>1</v>
      </c>
      <c r="Y1358" s="52"/>
      <c r="Z1358" s="50" t="s">
        <v>266</v>
      </c>
      <c r="AA1358" s="52">
        <v>0</v>
      </c>
      <c r="AB1358" s="52">
        <v>1</v>
      </c>
      <c r="AC1358" s="51">
        <v>44172</v>
      </c>
      <c r="AD1358" s="88"/>
      <c r="AE1358" s="87" t="s">
        <v>668</v>
      </c>
    </row>
    <row r="1359" spans="1:31" ht="17.25" customHeight="1">
      <c r="A1359" s="57" t="str">
        <f t="shared" si="43"/>
        <v>APLICAÇÃO / RESGATE DE APLICAÇÃO</v>
      </c>
      <c r="B1359" s="69" t="str">
        <f>VLOOKUP(A1359,'De Para'!$C$3:$D$195,2,0)</f>
        <v>RECEBÍVEIS NAO CORRENTES</v>
      </c>
      <c r="C1359" s="83">
        <f t="shared" si="44"/>
        <v>12</v>
      </c>
      <c r="D1359" s="50" t="s">
        <v>258</v>
      </c>
      <c r="E1359" s="50" t="s">
        <v>410</v>
      </c>
      <c r="F1359" s="51">
        <v>44172</v>
      </c>
      <c r="G1359" s="50" t="s">
        <v>624</v>
      </c>
      <c r="H1359" s="52">
        <v>100</v>
      </c>
      <c r="I1359" s="50" t="s">
        <v>675</v>
      </c>
      <c r="J1359" s="50" t="s">
        <v>409</v>
      </c>
      <c r="K1359" s="50" t="s">
        <v>410</v>
      </c>
      <c r="L1359" s="50" t="s">
        <v>260</v>
      </c>
      <c r="M1359" s="52">
        <v>179999</v>
      </c>
      <c r="N1359" s="50" t="s">
        <v>261</v>
      </c>
      <c r="O1359" s="53"/>
      <c r="P1359" s="55">
        <v>15090.93</v>
      </c>
      <c r="Q1359" s="52">
        <v>12</v>
      </c>
      <c r="R1359" s="50" t="s">
        <v>262</v>
      </c>
      <c r="S1359" s="52">
        <v>2020</v>
      </c>
      <c r="T1359" s="50" t="s">
        <v>2409</v>
      </c>
      <c r="U1359" s="50" t="s">
        <v>263</v>
      </c>
      <c r="V1359" s="50" t="s">
        <v>264</v>
      </c>
      <c r="W1359" s="50" t="s">
        <v>265</v>
      </c>
      <c r="X1359" s="52">
        <v>1</v>
      </c>
      <c r="Y1359" s="52"/>
      <c r="Z1359" s="50" t="s">
        <v>266</v>
      </c>
      <c r="AA1359" s="52">
        <v>0</v>
      </c>
      <c r="AB1359" s="52">
        <v>0</v>
      </c>
      <c r="AC1359" s="51">
        <v>44172</v>
      </c>
      <c r="AD1359" s="88"/>
      <c r="AE1359" s="87" t="s">
        <v>670</v>
      </c>
    </row>
    <row r="1360" spans="1:31" ht="17.25" customHeight="1">
      <c r="A1360" s="57" t="str">
        <f t="shared" si="43"/>
        <v>TRANSPORTE E ESTACIONAMENTO - VIAGEM</v>
      </c>
      <c r="B1360" s="69" t="str">
        <f>VLOOKUP(A1360,'De Para'!$C$3:$D$195,2,0)</f>
        <v>FORNECEDORES</v>
      </c>
      <c r="C1360" s="83">
        <f t="shared" si="44"/>
        <v>12</v>
      </c>
      <c r="D1360" s="50" t="s">
        <v>258</v>
      </c>
      <c r="E1360" s="50" t="s">
        <v>410</v>
      </c>
      <c r="F1360" s="51">
        <v>44174</v>
      </c>
      <c r="G1360" s="50" t="s">
        <v>278</v>
      </c>
      <c r="H1360" s="52">
        <v>100</v>
      </c>
      <c r="I1360" s="50" t="s">
        <v>675</v>
      </c>
      <c r="J1360" s="50" t="s">
        <v>409</v>
      </c>
      <c r="K1360" s="50" t="s">
        <v>410</v>
      </c>
      <c r="L1360" s="50" t="s">
        <v>644</v>
      </c>
      <c r="M1360" s="52">
        <v>180081</v>
      </c>
      <c r="N1360" s="50" t="s">
        <v>645</v>
      </c>
      <c r="O1360" s="50" t="s">
        <v>735</v>
      </c>
      <c r="P1360" s="55">
        <v>-400</v>
      </c>
      <c r="Q1360" s="52">
        <v>12</v>
      </c>
      <c r="R1360" s="50" t="s">
        <v>2420</v>
      </c>
      <c r="S1360" s="52">
        <v>2020</v>
      </c>
      <c r="T1360" s="50" t="s">
        <v>2421</v>
      </c>
      <c r="U1360" s="50" t="s">
        <v>263</v>
      </c>
      <c r="V1360" s="50" t="s">
        <v>355</v>
      </c>
      <c r="W1360" s="50" t="s">
        <v>646</v>
      </c>
      <c r="X1360" s="52">
        <v>1</v>
      </c>
      <c r="Y1360" s="52">
        <v>153241</v>
      </c>
      <c r="Z1360" s="50" t="s">
        <v>266</v>
      </c>
      <c r="AA1360" s="52">
        <v>0</v>
      </c>
      <c r="AB1360" s="52">
        <v>0</v>
      </c>
      <c r="AC1360" s="51">
        <v>44174</v>
      </c>
      <c r="AD1360" s="88"/>
      <c r="AE1360" s="87" t="s">
        <v>670</v>
      </c>
    </row>
    <row r="1361" spans="1:31" ht="17.25" customHeight="1">
      <c r="A1361" s="57" t="str">
        <f t="shared" si="43"/>
        <v>SERVIÇOS MÉDICOS</v>
      </c>
      <c r="B1361" s="69" t="str">
        <f>VLOOKUP(A1361,'De Para'!$C$3:$D$195,2,0)</f>
        <v>FORNECEDORES</v>
      </c>
      <c r="C1361" s="83">
        <f t="shared" si="44"/>
        <v>12</v>
      </c>
      <c r="D1361" s="50" t="s">
        <v>258</v>
      </c>
      <c r="E1361" s="50" t="s">
        <v>410</v>
      </c>
      <c r="F1361" s="51">
        <v>44174</v>
      </c>
      <c r="G1361" s="50" t="s">
        <v>278</v>
      </c>
      <c r="H1361" s="52">
        <v>100</v>
      </c>
      <c r="I1361" s="50" t="s">
        <v>675</v>
      </c>
      <c r="J1361" s="50" t="s">
        <v>409</v>
      </c>
      <c r="K1361" s="50" t="s">
        <v>410</v>
      </c>
      <c r="L1361" s="50" t="s">
        <v>293</v>
      </c>
      <c r="M1361" s="52">
        <v>180082</v>
      </c>
      <c r="N1361" s="50" t="s">
        <v>294</v>
      </c>
      <c r="O1361" s="50" t="s">
        <v>934</v>
      </c>
      <c r="P1361" s="55">
        <v>-1063819.3500000001</v>
      </c>
      <c r="Q1361" s="52">
        <v>12</v>
      </c>
      <c r="R1361" s="50" t="s">
        <v>2422</v>
      </c>
      <c r="S1361" s="52">
        <v>2020</v>
      </c>
      <c r="T1361" s="50" t="s">
        <v>2423</v>
      </c>
      <c r="U1361" s="50" t="s">
        <v>263</v>
      </c>
      <c r="V1361" s="50" t="s">
        <v>288</v>
      </c>
      <c r="W1361" s="50" t="s">
        <v>295</v>
      </c>
      <c r="X1361" s="52">
        <v>1</v>
      </c>
      <c r="Y1361" s="52">
        <v>153180</v>
      </c>
      <c r="Z1361" s="50" t="s">
        <v>266</v>
      </c>
      <c r="AA1361" s="52">
        <v>0</v>
      </c>
      <c r="AB1361" s="52">
        <v>0</v>
      </c>
      <c r="AC1361" s="51">
        <v>44174</v>
      </c>
      <c r="AD1361" s="88"/>
      <c r="AE1361" s="87" t="s">
        <v>670</v>
      </c>
    </row>
    <row r="1362" spans="1:31" ht="17.25" customHeight="1">
      <c r="A1362" s="57" t="str">
        <f t="shared" si="43"/>
        <v>MATERIAIS HOSPITALARES C/ RESTRICAO</v>
      </c>
      <c r="B1362" s="69" t="str">
        <f>VLOOKUP(A1362,'De Para'!$C$3:$D$195,2,0)</f>
        <v>FORNECEDORES</v>
      </c>
      <c r="C1362" s="83">
        <f t="shared" si="44"/>
        <v>12</v>
      </c>
      <c r="D1362" s="50" t="s">
        <v>258</v>
      </c>
      <c r="E1362" s="50" t="s">
        <v>410</v>
      </c>
      <c r="F1362" s="51">
        <v>44175</v>
      </c>
      <c r="G1362" s="50" t="s">
        <v>278</v>
      </c>
      <c r="H1362" s="52">
        <v>100</v>
      </c>
      <c r="I1362" s="50" t="s">
        <v>675</v>
      </c>
      <c r="J1362" s="50" t="s">
        <v>409</v>
      </c>
      <c r="K1362" s="50" t="s">
        <v>410</v>
      </c>
      <c r="L1362" s="50" t="s">
        <v>359</v>
      </c>
      <c r="M1362" s="52">
        <v>180204</v>
      </c>
      <c r="N1362" s="50" t="s">
        <v>360</v>
      </c>
      <c r="O1362" s="50" t="s">
        <v>444</v>
      </c>
      <c r="P1362" s="55">
        <v>-1467</v>
      </c>
      <c r="Q1362" s="52">
        <v>12</v>
      </c>
      <c r="R1362" s="50" t="s">
        <v>2424</v>
      </c>
      <c r="S1362" s="52">
        <v>2020</v>
      </c>
      <c r="T1362" s="50" t="s">
        <v>2425</v>
      </c>
      <c r="U1362" s="50" t="s">
        <v>263</v>
      </c>
      <c r="V1362" s="50" t="s">
        <v>303</v>
      </c>
      <c r="W1362" s="50" t="s">
        <v>344</v>
      </c>
      <c r="X1362" s="52">
        <v>1</v>
      </c>
      <c r="Y1362" s="52">
        <v>150153</v>
      </c>
      <c r="Z1362" s="50" t="s">
        <v>266</v>
      </c>
      <c r="AA1362" s="52">
        <v>0</v>
      </c>
      <c r="AB1362" s="52">
        <v>0</v>
      </c>
      <c r="AC1362" s="51">
        <v>44175</v>
      </c>
      <c r="AD1362" s="88"/>
      <c r="AE1362" s="87" t="s">
        <v>670</v>
      </c>
    </row>
    <row r="1363" spans="1:31" ht="17.25" customHeight="1">
      <c r="A1363" s="57" t="str">
        <f t="shared" si="43"/>
        <v>MATERIAIS HOSPITALARES C/ RESTRICAO</v>
      </c>
      <c r="B1363" s="69" t="str">
        <f>VLOOKUP(A1363,'De Para'!$C$3:$D$195,2,0)</f>
        <v>FORNECEDORES</v>
      </c>
      <c r="C1363" s="83">
        <f t="shared" si="44"/>
        <v>12</v>
      </c>
      <c r="D1363" s="50" t="s">
        <v>258</v>
      </c>
      <c r="E1363" s="50" t="s">
        <v>410</v>
      </c>
      <c r="F1363" s="51">
        <v>44175</v>
      </c>
      <c r="G1363" s="50" t="s">
        <v>278</v>
      </c>
      <c r="H1363" s="52">
        <v>100</v>
      </c>
      <c r="I1363" s="50" t="s">
        <v>675</v>
      </c>
      <c r="J1363" s="50" t="s">
        <v>409</v>
      </c>
      <c r="K1363" s="50" t="s">
        <v>410</v>
      </c>
      <c r="L1363" s="50" t="s">
        <v>359</v>
      </c>
      <c r="M1363" s="52">
        <v>180205</v>
      </c>
      <c r="N1363" s="50" t="s">
        <v>360</v>
      </c>
      <c r="O1363" s="50" t="s">
        <v>575</v>
      </c>
      <c r="P1363" s="55">
        <v>-394</v>
      </c>
      <c r="Q1363" s="52">
        <v>12</v>
      </c>
      <c r="R1363" s="50" t="s">
        <v>2426</v>
      </c>
      <c r="S1363" s="52">
        <v>2020</v>
      </c>
      <c r="T1363" s="50" t="s">
        <v>2427</v>
      </c>
      <c r="U1363" s="50" t="s">
        <v>263</v>
      </c>
      <c r="V1363" s="50" t="s">
        <v>303</v>
      </c>
      <c r="W1363" s="50" t="s">
        <v>344</v>
      </c>
      <c r="X1363" s="52">
        <v>1</v>
      </c>
      <c r="Y1363" s="52">
        <v>150158</v>
      </c>
      <c r="Z1363" s="50" t="s">
        <v>266</v>
      </c>
      <c r="AA1363" s="52">
        <v>0</v>
      </c>
      <c r="AB1363" s="52">
        <v>0</v>
      </c>
      <c r="AC1363" s="51">
        <v>44175</v>
      </c>
      <c r="AD1363" s="88"/>
      <c r="AE1363" s="87" t="s">
        <v>670</v>
      </c>
    </row>
    <row r="1364" spans="1:31" ht="17.25" customHeight="1">
      <c r="A1364" s="57" t="str">
        <f t="shared" si="43"/>
        <v>DIETA ENTERAL E PARAINTERAL C/ RESTRICAO</v>
      </c>
      <c r="B1364" s="69" t="str">
        <f>VLOOKUP(A1364,'De Para'!$C$3:$D$195,2,0)</f>
        <v>FORNECEDORES</v>
      </c>
      <c r="C1364" s="83">
        <f t="shared" si="44"/>
        <v>12</v>
      </c>
      <c r="D1364" s="50" t="s">
        <v>258</v>
      </c>
      <c r="E1364" s="50" t="s">
        <v>410</v>
      </c>
      <c r="F1364" s="51">
        <v>44175</v>
      </c>
      <c r="G1364" s="50" t="s">
        <v>278</v>
      </c>
      <c r="H1364" s="52">
        <v>100</v>
      </c>
      <c r="I1364" s="50" t="s">
        <v>675</v>
      </c>
      <c r="J1364" s="50" t="s">
        <v>409</v>
      </c>
      <c r="K1364" s="50" t="s">
        <v>410</v>
      </c>
      <c r="L1364" s="50" t="s">
        <v>484</v>
      </c>
      <c r="M1364" s="52">
        <v>180206</v>
      </c>
      <c r="N1364" s="50" t="s">
        <v>485</v>
      </c>
      <c r="O1364" s="50" t="s">
        <v>576</v>
      </c>
      <c r="P1364" s="55">
        <v>-40</v>
      </c>
      <c r="Q1364" s="52">
        <v>12</v>
      </c>
      <c r="R1364" s="50" t="s">
        <v>2428</v>
      </c>
      <c r="S1364" s="52">
        <v>2020</v>
      </c>
      <c r="T1364" s="50" t="s">
        <v>2429</v>
      </c>
      <c r="U1364" s="50" t="s">
        <v>263</v>
      </c>
      <c r="V1364" s="50" t="s">
        <v>303</v>
      </c>
      <c r="W1364" s="50" t="s">
        <v>344</v>
      </c>
      <c r="X1364" s="52">
        <v>1</v>
      </c>
      <c r="Y1364" s="52">
        <v>150170</v>
      </c>
      <c r="Z1364" s="50" t="s">
        <v>266</v>
      </c>
      <c r="AA1364" s="52">
        <v>0</v>
      </c>
      <c r="AB1364" s="52">
        <v>0</v>
      </c>
      <c r="AC1364" s="51">
        <v>44175</v>
      </c>
      <c r="AD1364" s="88"/>
      <c r="AE1364" s="87" t="s">
        <v>670</v>
      </c>
    </row>
    <row r="1365" spans="1:31" ht="17.25" customHeight="1">
      <c r="A1365" s="57" t="str">
        <f t="shared" si="43"/>
        <v>GASES HOSPITALARES</v>
      </c>
      <c r="B1365" s="69" t="str">
        <f>VLOOKUP(A1365,'De Para'!$C$3:$D$195,2,0)</f>
        <v>FORNECEDORES</v>
      </c>
      <c r="C1365" s="83">
        <f t="shared" si="44"/>
        <v>12</v>
      </c>
      <c r="D1365" s="50" t="s">
        <v>258</v>
      </c>
      <c r="E1365" s="50" t="s">
        <v>410</v>
      </c>
      <c r="F1365" s="51">
        <v>44175</v>
      </c>
      <c r="G1365" s="50" t="s">
        <v>278</v>
      </c>
      <c r="H1365" s="52">
        <v>100</v>
      </c>
      <c r="I1365" s="50" t="s">
        <v>675</v>
      </c>
      <c r="J1365" s="50" t="s">
        <v>409</v>
      </c>
      <c r="K1365" s="50" t="s">
        <v>410</v>
      </c>
      <c r="L1365" s="50" t="s">
        <v>464</v>
      </c>
      <c r="M1365" s="52">
        <v>180207</v>
      </c>
      <c r="N1365" s="50" t="s">
        <v>465</v>
      </c>
      <c r="O1365" s="50" t="s">
        <v>1436</v>
      </c>
      <c r="P1365" s="55">
        <v>-1525</v>
      </c>
      <c r="Q1365" s="52">
        <v>12</v>
      </c>
      <c r="R1365" s="50" t="s">
        <v>2430</v>
      </c>
      <c r="S1365" s="52">
        <v>2020</v>
      </c>
      <c r="T1365" s="50" t="s">
        <v>2431</v>
      </c>
      <c r="U1365" s="50" t="s">
        <v>263</v>
      </c>
      <c r="V1365" s="50" t="s">
        <v>303</v>
      </c>
      <c r="W1365" s="50" t="s">
        <v>466</v>
      </c>
      <c r="X1365" s="52">
        <v>1</v>
      </c>
      <c r="Y1365" s="52">
        <v>150175</v>
      </c>
      <c r="Z1365" s="50" t="s">
        <v>266</v>
      </c>
      <c r="AA1365" s="52">
        <v>0</v>
      </c>
      <c r="AB1365" s="52">
        <v>0</v>
      </c>
      <c r="AC1365" s="51">
        <v>44175</v>
      </c>
      <c r="AD1365" s="88"/>
      <c r="AE1365" s="87" t="s">
        <v>670</v>
      </c>
    </row>
    <row r="1366" spans="1:31" ht="17.25" customHeight="1">
      <c r="A1366" s="57" t="str">
        <f t="shared" si="43"/>
        <v>SERVIÇO ADVOCATÍCIO</v>
      </c>
      <c r="B1366" s="69" t="str">
        <f>VLOOKUP(A1366,'De Para'!$C$3:$D$195,2,0)</f>
        <v>FORNECEDORES</v>
      </c>
      <c r="C1366" s="83">
        <f t="shared" si="44"/>
        <v>12</v>
      </c>
      <c r="D1366" s="50" t="s">
        <v>258</v>
      </c>
      <c r="E1366" s="50" t="s">
        <v>410</v>
      </c>
      <c r="F1366" s="51">
        <v>44175</v>
      </c>
      <c r="G1366" s="50" t="s">
        <v>278</v>
      </c>
      <c r="H1366" s="52">
        <v>100</v>
      </c>
      <c r="I1366" s="50" t="s">
        <v>675</v>
      </c>
      <c r="J1366" s="50" t="s">
        <v>409</v>
      </c>
      <c r="K1366" s="50" t="s">
        <v>410</v>
      </c>
      <c r="L1366" s="50" t="s">
        <v>433</v>
      </c>
      <c r="M1366" s="52">
        <v>180208</v>
      </c>
      <c r="N1366" s="50" t="s">
        <v>434</v>
      </c>
      <c r="O1366" s="50" t="s">
        <v>1069</v>
      </c>
      <c r="P1366" s="55">
        <v>-10625</v>
      </c>
      <c r="Q1366" s="52">
        <v>12</v>
      </c>
      <c r="R1366" s="50" t="s">
        <v>2432</v>
      </c>
      <c r="S1366" s="52">
        <v>2020</v>
      </c>
      <c r="T1366" s="50" t="s">
        <v>2433</v>
      </c>
      <c r="U1366" s="50" t="s">
        <v>263</v>
      </c>
      <c r="V1366" s="50" t="s">
        <v>288</v>
      </c>
      <c r="W1366" s="50" t="s">
        <v>325</v>
      </c>
      <c r="X1366" s="52">
        <v>1</v>
      </c>
      <c r="Y1366" s="52">
        <v>152710</v>
      </c>
      <c r="Z1366" s="50" t="s">
        <v>266</v>
      </c>
      <c r="AA1366" s="52">
        <v>0</v>
      </c>
      <c r="AB1366" s="52">
        <v>0</v>
      </c>
      <c r="AC1366" s="51">
        <v>44175</v>
      </c>
      <c r="AD1366" s="88"/>
      <c r="AE1366" s="87" t="s">
        <v>670</v>
      </c>
    </row>
    <row r="1367" spans="1:31" ht="17.25" customHeight="1">
      <c r="A1367" s="57" t="str">
        <f t="shared" si="43"/>
        <v>ALUGUEL DE MÁQUINAS E EQUIPAMENTOS</v>
      </c>
      <c r="B1367" s="69" t="str">
        <f>VLOOKUP(A1367,'De Para'!$C$3:$D$195,2,0)</f>
        <v>FORNECEDORES</v>
      </c>
      <c r="C1367" s="83">
        <f t="shared" si="44"/>
        <v>12</v>
      </c>
      <c r="D1367" s="50" t="s">
        <v>258</v>
      </c>
      <c r="E1367" s="50" t="s">
        <v>410</v>
      </c>
      <c r="F1367" s="51">
        <v>44175</v>
      </c>
      <c r="G1367" s="50" t="s">
        <v>278</v>
      </c>
      <c r="H1367" s="52">
        <v>100</v>
      </c>
      <c r="I1367" s="50" t="s">
        <v>675</v>
      </c>
      <c r="J1367" s="50" t="s">
        <v>409</v>
      </c>
      <c r="K1367" s="50" t="s">
        <v>410</v>
      </c>
      <c r="L1367" s="50" t="s">
        <v>439</v>
      </c>
      <c r="M1367" s="52">
        <v>180209</v>
      </c>
      <c r="N1367" s="50" t="s">
        <v>440</v>
      </c>
      <c r="O1367" s="50" t="s">
        <v>1021</v>
      </c>
      <c r="P1367" s="55">
        <v>-6500</v>
      </c>
      <c r="Q1367" s="52">
        <v>12</v>
      </c>
      <c r="R1367" s="50" t="s">
        <v>2434</v>
      </c>
      <c r="S1367" s="52">
        <v>2020</v>
      </c>
      <c r="T1367" s="50" t="s">
        <v>2435</v>
      </c>
      <c r="U1367" s="50" t="s">
        <v>263</v>
      </c>
      <c r="V1367" s="50" t="s">
        <v>329</v>
      </c>
      <c r="W1367" s="50" t="s">
        <v>330</v>
      </c>
      <c r="X1367" s="52">
        <v>1</v>
      </c>
      <c r="Y1367" s="52">
        <v>152787</v>
      </c>
      <c r="Z1367" s="50" t="s">
        <v>266</v>
      </c>
      <c r="AA1367" s="52">
        <v>0</v>
      </c>
      <c r="AB1367" s="52">
        <v>0</v>
      </c>
      <c r="AC1367" s="51">
        <v>44175</v>
      </c>
      <c r="AD1367" s="88"/>
      <c r="AE1367" s="87" t="s">
        <v>670</v>
      </c>
    </row>
    <row r="1368" spans="1:31" ht="17.25" customHeight="1">
      <c r="A1368" s="57" t="str">
        <f t="shared" si="43"/>
        <v>ALUGUEL DE MÁQUINAS E EQUIPAMENTOS</v>
      </c>
      <c r="B1368" s="69" t="str">
        <f>VLOOKUP(A1368,'De Para'!$C$3:$D$195,2,0)</f>
        <v>FORNECEDORES</v>
      </c>
      <c r="C1368" s="83">
        <f t="shared" si="44"/>
        <v>12</v>
      </c>
      <c r="D1368" s="50" t="s">
        <v>258</v>
      </c>
      <c r="E1368" s="50" t="s">
        <v>410</v>
      </c>
      <c r="F1368" s="51">
        <v>44175</v>
      </c>
      <c r="G1368" s="50" t="s">
        <v>278</v>
      </c>
      <c r="H1368" s="52">
        <v>100</v>
      </c>
      <c r="I1368" s="50" t="s">
        <v>675</v>
      </c>
      <c r="J1368" s="50" t="s">
        <v>409</v>
      </c>
      <c r="K1368" s="50" t="s">
        <v>410</v>
      </c>
      <c r="L1368" s="50" t="s">
        <v>439</v>
      </c>
      <c r="M1368" s="52">
        <v>180210</v>
      </c>
      <c r="N1368" s="50" t="s">
        <v>440</v>
      </c>
      <c r="O1368" s="50" t="s">
        <v>1395</v>
      </c>
      <c r="P1368" s="55">
        <v>-3550</v>
      </c>
      <c r="Q1368" s="52">
        <v>12</v>
      </c>
      <c r="R1368" s="50" t="s">
        <v>2436</v>
      </c>
      <c r="S1368" s="52">
        <v>2020</v>
      </c>
      <c r="T1368" s="50" t="s">
        <v>2437</v>
      </c>
      <c r="U1368" s="50" t="s">
        <v>263</v>
      </c>
      <c r="V1368" s="50" t="s">
        <v>329</v>
      </c>
      <c r="W1368" s="50" t="s">
        <v>330</v>
      </c>
      <c r="X1368" s="52">
        <v>1</v>
      </c>
      <c r="Y1368" s="52">
        <v>152792</v>
      </c>
      <c r="Z1368" s="50" t="s">
        <v>266</v>
      </c>
      <c r="AA1368" s="52">
        <v>0</v>
      </c>
      <c r="AB1368" s="52">
        <v>0</v>
      </c>
      <c r="AC1368" s="51">
        <v>44175</v>
      </c>
      <c r="AD1368" s="88"/>
      <c r="AE1368" s="87" t="s">
        <v>670</v>
      </c>
    </row>
    <row r="1369" spans="1:31" ht="17.25" customHeight="1">
      <c r="A1369" s="57" t="str">
        <f t="shared" si="43"/>
        <v>SERVIÇO MANUTENÇÃO MÁQ E EQUI</v>
      </c>
      <c r="B1369" s="69" t="str">
        <f>VLOOKUP(A1369,'De Para'!$C$3:$D$195,2,0)</f>
        <v>FORNECEDORES</v>
      </c>
      <c r="C1369" s="83">
        <f t="shared" si="44"/>
        <v>12</v>
      </c>
      <c r="D1369" s="50" t="s">
        <v>258</v>
      </c>
      <c r="E1369" s="50" t="s">
        <v>410</v>
      </c>
      <c r="F1369" s="51">
        <v>44175</v>
      </c>
      <c r="G1369" s="50" t="s">
        <v>278</v>
      </c>
      <c r="H1369" s="52">
        <v>100</v>
      </c>
      <c r="I1369" s="50" t="s">
        <v>675</v>
      </c>
      <c r="J1369" s="50" t="s">
        <v>409</v>
      </c>
      <c r="K1369" s="50" t="s">
        <v>410</v>
      </c>
      <c r="L1369" s="50" t="s">
        <v>486</v>
      </c>
      <c r="M1369" s="52">
        <v>180211</v>
      </c>
      <c r="N1369" s="50" t="s">
        <v>487</v>
      </c>
      <c r="O1369" s="50" t="s">
        <v>701</v>
      </c>
      <c r="P1369" s="55">
        <v>-960</v>
      </c>
      <c r="Q1369" s="52">
        <v>12</v>
      </c>
      <c r="R1369" s="50" t="s">
        <v>2438</v>
      </c>
      <c r="S1369" s="52">
        <v>2020</v>
      </c>
      <c r="T1369" s="50" t="s">
        <v>2439</v>
      </c>
      <c r="U1369" s="50" t="s">
        <v>263</v>
      </c>
      <c r="V1369" s="50" t="s">
        <v>288</v>
      </c>
      <c r="W1369" s="50" t="s">
        <v>289</v>
      </c>
      <c r="X1369" s="52">
        <v>1</v>
      </c>
      <c r="Y1369" s="52">
        <v>152801</v>
      </c>
      <c r="Z1369" s="50" t="s">
        <v>266</v>
      </c>
      <c r="AA1369" s="52">
        <v>0</v>
      </c>
      <c r="AB1369" s="52">
        <v>0</v>
      </c>
      <c r="AC1369" s="51">
        <v>44175</v>
      </c>
      <c r="AD1369" s="88"/>
      <c r="AE1369" s="87" t="s">
        <v>670</v>
      </c>
    </row>
    <row r="1370" spans="1:31" ht="17.25" customHeight="1">
      <c r="A1370" s="57" t="str">
        <f t="shared" si="43"/>
        <v>COPAS, LANCHES E REFEIÇÕES</v>
      </c>
      <c r="B1370" s="69" t="str">
        <f>VLOOKUP(A1370,'De Para'!$C$3:$D$195,2,0)</f>
        <v>FORNECEDORES</v>
      </c>
      <c r="C1370" s="83">
        <f t="shared" si="44"/>
        <v>12</v>
      </c>
      <c r="D1370" s="50" t="s">
        <v>258</v>
      </c>
      <c r="E1370" s="50" t="s">
        <v>410</v>
      </c>
      <c r="F1370" s="51">
        <v>44175</v>
      </c>
      <c r="G1370" s="50" t="s">
        <v>278</v>
      </c>
      <c r="H1370" s="52">
        <v>100</v>
      </c>
      <c r="I1370" s="50" t="s">
        <v>675</v>
      </c>
      <c r="J1370" s="50" t="s">
        <v>409</v>
      </c>
      <c r="K1370" s="50" t="s">
        <v>410</v>
      </c>
      <c r="L1370" s="50" t="s">
        <v>531</v>
      </c>
      <c r="M1370" s="52">
        <v>180212</v>
      </c>
      <c r="N1370" s="50" t="s">
        <v>532</v>
      </c>
      <c r="O1370" s="50" t="s">
        <v>2017</v>
      </c>
      <c r="P1370" s="55">
        <v>-22.1</v>
      </c>
      <c r="Q1370" s="52">
        <v>12</v>
      </c>
      <c r="R1370" s="50" t="s">
        <v>2440</v>
      </c>
      <c r="S1370" s="52">
        <v>2020</v>
      </c>
      <c r="T1370" s="50" t="s">
        <v>2441</v>
      </c>
      <c r="U1370" s="50" t="s">
        <v>263</v>
      </c>
      <c r="V1370" s="50" t="s">
        <v>355</v>
      </c>
      <c r="W1370" s="50" t="s">
        <v>408</v>
      </c>
      <c r="X1370" s="52">
        <v>1</v>
      </c>
      <c r="Y1370" s="52">
        <v>153373</v>
      </c>
      <c r="Z1370" s="50" t="s">
        <v>266</v>
      </c>
      <c r="AA1370" s="52">
        <v>0</v>
      </c>
      <c r="AB1370" s="52">
        <v>0</v>
      </c>
      <c r="AC1370" s="51">
        <v>44175</v>
      </c>
      <c r="AD1370" s="88"/>
      <c r="AE1370" s="87" t="s">
        <v>670</v>
      </c>
    </row>
    <row r="1371" spans="1:31" ht="17.25" customHeight="1">
      <c r="A1371" s="57" t="str">
        <f t="shared" si="43"/>
        <v>TRANSPORTE E ESTACIONAMENTO - VIAGEM</v>
      </c>
      <c r="B1371" s="69" t="str">
        <f>VLOOKUP(A1371,'De Para'!$C$3:$D$195,2,0)</f>
        <v>FORNECEDORES</v>
      </c>
      <c r="C1371" s="83">
        <f t="shared" si="44"/>
        <v>12</v>
      </c>
      <c r="D1371" s="50" t="s">
        <v>258</v>
      </c>
      <c r="E1371" s="50" t="s">
        <v>410</v>
      </c>
      <c r="F1371" s="51">
        <v>44175</v>
      </c>
      <c r="G1371" s="50" t="s">
        <v>278</v>
      </c>
      <c r="H1371" s="52">
        <v>6.4</v>
      </c>
      <c r="I1371" s="50" t="s">
        <v>675</v>
      </c>
      <c r="J1371" s="50" t="s">
        <v>409</v>
      </c>
      <c r="K1371" s="50" t="s">
        <v>410</v>
      </c>
      <c r="L1371" s="50" t="s">
        <v>644</v>
      </c>
      <c r="M1371" s="52">
        <v>180213</v>
      </c>
      <c r="N1371" s="50" t="s">
        <v>645</v>
      </c>
      <c r="O1371" s="50" t="s">
        <v>1044</v>
      </c>
      <c r="P1371" s="55">
        <v>-31.96</v>
      </c>
      <c r="Q1371" s="52">
        <v>12</v>
      </c>
      <c r="R1371" s="50" t="s">
        <v>2442</v>
      </c>
      <c r="S1371" s="52">
        <v>2020</v>
      </c>
      <c r="T1371" s="50" t="s">
        <v>2443</v>
      </c>
      <c r="U1371" s="50" t="s">
        <v>263</v>
      </c>
      <c r="V1371" s="50" t="s">
        <v>355</v>
      </c>
      <c r="W1371" s="50" t="s">
        <v>646</v>
      </c>
      <c r="X1371" s="52">
        <v>1</v>
      </c>
      <c r="Y1371" s="52">
        <v>153378</v>
      </c>
      <c r="Z1371" s="50" t="s">
        <v>266</v>
      </c>
      <c r="AA1371" s="52">
        <v>0</v>
      </c>
      <c r="AB1371" s="52">
        <v>0</v>
      </c>
      <c r="AC1371" s="51">
        <v>44175</v>
      </c>
      <c r="AD1371" s="88"/>
      <c r="AE1371" s="87" t="s">
        <v>670</v>
      </c>
    </row>
    <row r="1372" spans="1:31" ht="17.25" customHeight="1">
      <c r="A1372" s="57" t="str">
        <f t="shared" si="43"/>
        <v>ESTACIONAMENTOS E PEDÁGIOS</v>
      </c>
      <c r="B1372" s="69" t="str">
        <f>VLOOKUP(A1372,'De Para'!$C$3:$D$195,2,0)</f>
        <v>FORNECEDORES</v>
      </c>
      <c r="C1372" s="83">
        <f t="shared" si="44"/>
        <v>12</v>
      </c>
      <c r="D1372" s="50" t="s">
        <v>258</v>
      </c>
      <c r="E1372" s="50" t="s">
        <v>410</v>
      </c>
      <c r="F1372" s="51">
        <v>44175</v>
      </c>
      <c r="G1372" s="50" t="s">
        <v>278</v>
      </c>
      <c r="H1372" s="52">
        <v>22.82</v>
      </c>
      <c r="I1372" s="50" t="s">
        <v>675</v>
      </c>
      <c r="J1372" s="50" t="s">
        <v>409</v>
      </c>
      <c r="K1372" s="50" t="s">
        <v>410</v>
      </c>
      <c r="L1372" s="50" t="s">
        <v>877</v>
      </c>
      <c r="M1372" s="52">
        <v>180213</v>
      </c>
      <c r="N1372" s="50" t="s">
        <v>878</v>
      </c>
      <c r="O1372" s="50" t="s">
        <v>1044</v>
      </c>
      <c r="P1372" s="55">
        <v>-114</v>
      </c>
      <c r="Q1372" s="52">
        <v>12</v>
      </c>
      <c r="R1372" s="50" t="s">
        <v>2442</v>
      </c>
      <c r="S1372" s="52">
        <v>2020</v>
      </c>
      <c r="T1372" s="50" t="s">
        <v>2443</v>
      </c>
      <c r="U1372" s="50" t="s">
        <v>263</v>
      </c>
      <c r="V1372" s="50" t="s">
        <v>355</v>
      </c>
      <c r="W1372" s="50" t="s">
        <v>563</v>
      </c>
      <c r="X1372" s="52">
        <v>1</v>
      </c>
      <c r="Y1372" s="52">
        <v>153378</v>
      </c>
      <c r="Z1372" s="50" t="s">
        <v>266</v>
      </c>
      <c r="AA1372" s="52">
        <v>0</v>
      </c>
      <c r="AB1372" s="52">
        <v>0</v>
      </c>
      <c r="AC1372" s="51">
        <v>44175</v>
      </c>
      <c r="AD1372" s="88"/>
      <c r="AE1372" s="87" t="s">
        <v>670</v>
      </c>
    </row>
    <row r="1373" spans="1:31" ht="17.25" customHeight="1">
      <c r="A1373" s="57" t="str">
        <f t="shared" si="43"/>
        <v>COPAS, LANCHES E REFEIÇÕES</v>
      </c>
      <c r="B1373" s="69" t="str">
        <f>VLOOKUP(A1373,'De Para'!$C$3:$D$195,2,0)</f>
        <v>FORNECEDORES</v>
      </c>
      <c r="C1373" s="83">
        <f t="shared" si="44"/>
        <v>12</v>
      </c>
      <c r="D1373" s="50" t="s">
        <v>258</v>
      </c>
      <c r="E1373" s="50" t="s">
        <v>410</v>
      </c>
      <c r="F1373" s="51">
        <v>44175</v>
      </c>
      <c r="G1373" s="50" t="s">
        <v>278</v>
      </c>
      <c r="H1373" s="52">
        <v>70.78</v>
      </c>
      <c r="I1373" s="50" t="s">
        <v>675</v>
      </c>
      <c r="J1373" s="50" t="s">
        <v>409</v>
      </c>
      <c r="K1373" s="50" t="s">
        <v>410</v>
      </c>
      <c r="L1373" s="50" t="s">
        <v>531</v>
      </c>
      <c r="M1373" s="52">
        <v>180213</v>
      </c>
      <c r="N1373" s="50" t="s">
        <v>532</v>
      </c>
      <c r="O1373" s="50" t="s">
        <v>1044</v>
      </c>
      <c r="P1373" s="55">
        <v>-353.7</v>
      </c>
      <c r="Q1373" s="52">
        <v>12</v>
      </c>
      <c r="R1373" s="50" t="s">
        <v>2442</v>
      </c>
      <c r="S1373" s="52">
        <v>2020</v>
      </c>
      <c r="T1373" s="50" t="s">
        <v>2443</v>
      </c>
      <c r="U1373" s="50" t="s">
        <v>263</v>
      </c>
      <c r="V1373" s="50" t="s">
        <v>355</v>
      </c>
      <c r="W1373" s="50" t="s">
        <v>408</v>
      </c>
      <c r="X1373" s="52">
        <v>1</v>
      </c>
      <c r="Y1373" s="52">
        <v>153378</v>
      </c>
      <c r="Z1373" s="50" t="s">
        <v>266</v>
      </c>
      <c r="AA1373" s="52">
        <v>0</v>
      </c>
      <c r="AB1373" s="52">
        <v>0</v>
      </c>
      <c r="AC1373" s="51">
        <v>44175</v>
      </c>
      <c r="AD1373" s="88"/>
      <c r="AE1373" s="87" t="s">
        <v>670</v>
      </c>
    </row>
    <row r="1374" spans="1:31" ht="17.25" customHeight="1">
      <c r="A1374" s="57" t="str">
        <f t="shared" si="43"/>
        <v>SERVIÇO DE MANUTENÇÃO PATRIMONIAL</v>
      </c>
      <c r="B1374" s="69" t="str">
        <f>VLOOKUP(A1374,'De Para'!$C$3:$D$195,2,0)</f>
        <v>FORNECEDORES</v>
      </c>
      <c r="C1374" s="83">
        <f t="shared" si="44"/>
        <v>12</v>
      </c>
      <c r="D1374" s="50" t="s">
        <v>258</v>
      </c>
      <c r="E1374" s="50" t="s">
        <v>410</v>
      </c>
      <c r="F1374" s="51">
        <v>44175</v>
      </c>
      <c r="G1374" s="50" t="s">
        <v>278</v>
      </c>
      <c r="H1374" s="52">
        <v>100</v>
      </c>
      <c r="I1374" s="50" t="s">
        <v>675</v>
      </c>
      <c r="J1374" s="50" t="s">
        <v>409</v>
      </c>
      <c r="K1374" s="50" t="s">
        <v>410</v>
      </c>
      <c r="L1374" s="50" t="s">
        <v>333</v>
      </c>
      <c r="M1374" s="52">
        <v>180214</v>
      </c>
      <c r="N1374" s="50" t="s">
        <v>334</v>
      </c>
      <c r="O1374" s="50" t="s">
        <v>2444</v>
      </c>
      <c r="P1374" s="55">
        <v>-5720</v>
      </c>
      <c r="Q1374" s="52">
        <v>12</v>
      </c>
      <c r="R1374" s="50" t="s">
        <v>2445</v>
      </c>
      <c r="S1374" s="52">
        <v>2020</v>
      </c>
      <c r="T1374" s="50" t="s">
        <v>2446</v>
      </c>
      <c r="U1374" s="50" t="s">
        <v>263</v>
      </c>
      <c r="V1374" s="50" t="s">
        <v>288</v>
      </c>
      <c r="W1374" s="50" t="s">
        <v>289</v>
      </c>
      <c r="X1374" s="52">
        <v>1</v>
      </c>
      <c r="Y1374" s="52">
        <v>153485</v>
      </c>
      <c r="Z1374" s="50" t="s">
        <v>266</v>
      </c>
      <c r="AA1374" s="52">
        <v>0</v>
      </c>
      <c r="AB1374" s="52">
        <v>0</v>
      </c>
      <c r="AC1374" s="51">
        <v>44175</v>
      </c>
      <c r="AD1374" s="88"/>
      <c r="AE1374" s="87" t="s">
        <v>670</v>
      </c>
    </row>
    <row r="1375" spans="1:31" ht="17.25" customHeight="1">
      <c r="A1375" s="57" t="str">
        <f t="shared" si="43"/>
        <v>SERVIÇO DE MANUTENÇÃO PATRIMONIAL</v>
      </c>
      <c r="B1375" s="69" t="str">
        <f>VLOOKUP(A1375,'De Para'!$C$3:$D$195,2,0)</f>
        <v>FORNECEDORES</v>
      </c>
      <c r="C1375" s="83">
        <f t="shared" si="44"/>
        <v>12</v>
      </c>
      <c r="D1375" s="50" t="s">
        <v>258</v>
      </c>
      <c r="E1375" s="50" t="s">
        <v>410</v>
      </c>
      <c r="F1375" s="51">
        <v>44175</v>
      </c>
      <c r="G1375" s="50" t="s">
        <v>278</v>
      </c>
      <c r="H1375" s="52">
        <v>100</v>
      </c>
      <c r="I1375" s="50" t="s">
        <v>675</v>
      </c>
      <c r="J1375" s="50" t="s">
        <v>409</v>
      </c>
      <c r="K1375" s="50" t="s">
        <v>410</v>
      </c>
      <c r="L1375" s="50" t="s">
        <v>333</v>
      </c>
      <c r="M1375" s="52">
        <v>180215</v>
      </c>
      <c r="N1375" s="50" t="s">
        <v>334</v>
      </c>
      <c r="O1375" s="50" t="s">
        <v>2444</v>
      </c>
      <c r="P1375" s="55">
        <v>-480</v>
      </c>
      <c r="Q1375" s="52">
        <v>12</v>
      </c>
      <c r="R1375" s="50" t="s">
        <v>2447</v>
      </c>
      <c r="S1375" s="52">
        <v>2020</v>
      </c>
      <c r="T1375" s="50" t="s">
        <v>2448</v>
      </c>
      <c r="U1375" s="50" t="s">
        <v>263</v>
      </c>
      <c r="V1375" s="50" t="s">
        <v>288</v>
      </c>
      <c r="W1375" s="50" t="s">
        <v>289</v>
      </c>
      <c r="X1375" s="52">
        <v>1</v>
      </c>
      <c r="Y1375" s="52">
        <v>153486</v>
      </c>
      <c r="Z1375" s="50" t="s">
        <v>266</v>
      </c>
      <c r="AA1375" s="52">
        <v>0</v>
      </c>
      <c r="AB1375" s="52">
        <v>0</v>
      </c>
      <c r="AC1375" s="51">
        <v>44175</v>
      </c>
      <c r="AD1375" s="88"/>
      <c r="AE1375" s="87" t="s">
        <v>670</v>
      </c>
    </row>
    <row r="1376" spans="1:31" ht="17.25" customHeight="1">
      <c r="A1376" s="57" t="str">
        <f t="shared" si="43"/>
        <v>RESCISÕES</v>
      </c>
      <c r="B1376" s="69" t="str">
        <f>VLOOKUP(A1376,'De Para'!$C$3:$D$195,2,0)</f>
        <v>FOLHA E ENCARGOS</v>
      </c>
      <c r="C1376" s="83">
        <f t="shared" si="44"/>
        <v>12</v>
      </c>
      <c r="D1376" s="50" t="s">
        <v>258</v>
      </c>
      <c r="E1376" s="50" t="s">
        <v>410</v>
      </c>
      <c r="F1376" s="51">
        <v>44175</v>
      </c>
      <c r="G1376" s="50" t="s">
        <v>278</v>
      </c>
      <c r="H1376" s="52">
        <v>100</v>
      </c>
      <c r="I1376" s="50" t="s">
        <v>675</v>
      </c>
      <c r="J1376" s="50" t="s">
        <v>409</v>
      </c>
      <c r="K1376" s="50" t="s">
        <v>410</v>
      </c>
      <c r="L1376" s="50" t="s">
        <v>368</v>
      </c>
      <c r="M1376" s="52">
        <v>180216</v>
      </c>
      <c r="N1376" s="50" t="s">
        <v>369</v>
      </c>
      <c r="O1376" s="50" t="s">
        <v>369</v>
      </c>
      <c r="P1376" s="55">
        <v>-169891.65</v>
      </c>
      <c r="Q1376" s="52">
        <v>12</v>
      </c>
      <c r="R1376" s="50" t="s">
        <v>2449</v>
      </c>
      <c r="S1376" s="52">
        <v>2020</v>
      </c>
      <c r="T1376" s="50" t="s">
        <v>2450</v>
      </c>
      <c r="U1376" s="50" t="s">
        <v>263</v>
      </c>
      <c r="V1376" s="50" t="s">
        <v>282</v>
      </c>
      <c r="W1376" s="50" t="s">
        <v>292</v>
      </c>
      <c r="X1376" s="52">
        <v>1</v>
      </c>
      <c r="Y1376" s="52">
        <v>153535</v>
      </c>
      <c r="Z1376" s="50" t="s">
        <v>266</v>
      </c>
      <c r="AA1376" s="52">
        <v>0</v>
      </c>
      <c r="AB1376" s="52">
        <v>0</v>
      </c>
      <c r="AC1376" s="51">
        <v>44175</v>
      </c>
      <c r="AD1376" s="88"/>
      <c r="AE1376" s="87" t="s">
        <v>670</v>
      </c>
    </row>
    <row r="1377" spans="1:31" ht="17.25" customHeight="1">
      <c r="A1377" s="57" t="str">
        <f t="shared" si="43"/>
        <v>SERVIÇO DE TRANSPORTE</v>
      </c>
      <c r="B1377" s="69" t="str">
        <f>VLOOKUP(A1377,'De Para'!$C$3:$D$195,2,0)</f>
        <v>FORNECEDORES</v>
      </c>
      <c r="C1377" s="83">
        <f t="shared" si="44"/>
        <v>12</v>
      </c>
      <c r="D1377" s="50" t="s">
        <v>258</v>
      </c>
      <c r="E1377" s="50" t="s">
        <v>410</v>
      </c>
      <c r="F1377" s="51">
        <v>44175</v>
      </c>
      <c r="G1377" s="50" t="s">
        <v>278</v>
      </c>
      <c r="H1377" s="52">
        <v>100</v>
      </c>
      <c r="I1377" s="50" t="s">
        <v>675</v>
      </c>
      <c r="J1377" s="50" t="s">
        <v>409</v>
      </c>
      <c r="K1377" s="50" t="s">
        <v>410</v>
      </c>
      <c r="L1377" s="50" t="s">
        <v>445</v>
      </c>
      <c r="M1377" s="52">
        <v>180217</v>
      </c>
      <c r="N1377" s="50" t="s">
        <v>446</v>
      </c>
      <c r="O1377" s="50" t="s">
        <v>447</v>
      </c>
      <c r="P1377" s="55">
        <v>-7920</v>
      </c>
      <c r="Q1377" s="52">
        <v>12</v>
      </c>
      <c r="R1377" s="50" t="s">
        <v>2451</v>
      </c>
      <c r="S1377" s="52">
        <v>2020</v>
      </c>
      <c r="T1377" s="50" t="s">
        <v>2452</v>
      </c>
      <c r="U1377" s="50" t="s">
        <v>263</v>
      </c>
      <c r="V1377" s="50" t="s">
        <v>288</v>
      </c>
      <c r="W1377" s="50" t="s">
        <v>289</v>
      </c>
      <c r="X1377" s="52">
        <v>1</v>
      </c>
      <c r="Y1377" s="52">
        <v>152268</v>
      </c>
      <c r="Z1377" s="50" t="s">
        <v>266</v>
      </c>
      <c r="AA1377" s="52">
        <v>0</v>
      </c>
      <c r="AB1377" s="52">
        <v>0</v>
      </c>
      <c r="AC1377" s="51">
        <v>44175</v>
      </c>
      <c r="AD1377" s="88"/>
      <c r="AE1377" s="87" t="s">
        <v>670</v>
      </c>
    </row>
    <row r="1378" spans="1:31" ht="17.25" customHeight="1">
      <c r="A1378" s="57" t="str">
        <f t="shared" si="43"/>
        <v>SERVIÇO DE AUDITORIA/CONSULTORIA</v>
      </c>
      <c r="B1378" s="69" t="str">
        <f>VLOOKUP(A1378,'De Para'!$C$3:$D$195,2,0)</f>
        <v>FORNECEDORES</v>
      </c>
      <c r="C1378" s="83">
        <f t="shared" si="44"/>
        <v>12</v>
      </c>
      <c r="D1378" s="50" t="s">
        <v>258</v>
      </c>
      <c r="E1378" s="50" t="s">
        <v>410</v>
      </c>
      <c r="F1378" s="51">
        <v>44175</v>
      </c>
      <c r="G1378" s="50" t="s">
        <v>278</v>
      </c>
      <c r="H1378" s="52">
        <v>100</v>
      </c>
      <c r="I1378" s="50" t="s">
        <v>675</v>
      </c>
      <c r="J1378" s="50" t="s">
        <v>409</v>
      </c>
      <c r="K1378" s="50" t="s">
        <v>410</v>
      </c>
      <c r="L1378" s="50" t="s">
        <v>436</v>
      </c>
      <c r="M1378" s="52">
        <v>180218</v>
      </c>
      <c r="N1378" s="50" t="s">
        <v>437</v>
      </c>
      <c r="O1378" s="50" t="s">
        <v>468</v>
      </c>
      <c r="P1378" s="55">
        <v>-7780.16</v>
      </c>
      <c r="Q1378" s="52">
        <v>12</v>
      </c>
      <c r="R1378" s="50" t="s">
        <v>2453</v>
      </c>
      <c r="S1378" s="52">
        <v>2020</v>
      </c>
      <c r="T1378" s="50" t="s">
        <v>2454</v>
      </c>
      <c r="U1378" s="50" t="s">
        <v>263</v>
      </c>
      <c r="V1378" s="50" t="s">
        <v>288</v>
      </c>
      <c r="W1378" s="50" t="s">
        <v>325</v>
      </c>
      <c r="X1378" s="52">
        <v>1</v>
      </c>
      <c r="Y1378" s="52">
        <v>152732</v>
      </c>
      <c r="Z1378" s="50" t="s">
        <v>266</v>
      </c>
      <c r="AA1378" s="52">
        <v>0</v>
      </c>
      <c r="AB1378" s="52">
        <v>0</v>
      </c>
      <c r="AC1378" s="51">
        <v>44175</v>
      </c>
      <c r="AD1378" s="88"/>
      <c r="AE1378" s="87" t="s">
        <v>670</v>
      </c>
    </row>
    <row r="1379" spans="1:31" ht="17.25" customHeight="1">
      <c r="A1379" s="57" t="str">
        <f t="shared" si="43"/>
        <v>GRRF</v>
      </c>
      <c r="B1379" s="69" t="str">
        <f>VLOOKUP(A1379,'De Para'!$C$3:$D$195,2,0)</f>
        <v>FOLHA E ENCARGOS</v>
      </c>
      <c r="C1379" s="83">
        <f t="shared" si="44"/>
        <v>12</v>
      </c>
      <c r="D1379" s="50" t="s">
        <v>258</v>
      </c>
      <c r="E1379" s="50" t="s">
        <v>410</v>
      </c>
      <c r="F1379" s="51">
        <v>44175</v>
      </c>
      <c r="G1379" s="50" t="s">
        <v>278</v>
      </c>
      <c r="H1379" s="52">
        <v>100</v>
      </c>
      <c r="I1379" s="50" t="s">
        <v>675</v>
      </c>
      <c r="J1379" s="50" t="s">
        <v>409</v>
      </c>
      <c r="K1379" s="50" t="s">
        <v>410</v>
      </c>
      <c r="L1379" s="50" t="s">
        <v>450</v>
      </c>
      <c r="M1379" s="52">
        <v>180219</v>
      </c>
      <c r="N1379" s="50" t="s">
        <v>451</v>
      </c>
      <c r="O1379" s="50" t="s">
        <v>347</v>
      </c>
      <c r="P1379" s="55">
        <v>-42236.27</v>
      </c>
      <c r="Q1379" s="52">
        <v>12</v>
      </c>
      <c r="R1379" s="50" t="s">
        <v>2455</v>
      </c>
      <c r="S1379" s="52">
        <v>2020</v>
      </c>
      <c r="T1379" s="50" t="s">
        <v>2456</v>
      </c>
      <c r="U1379" s="50" t="s">
        <v>263</v>
      </c>
      <c r="V1379" s="50" t="s">
        <v>282</v>
      </c>
      <c r="W1379" s="50" t="s">
        <v>292</v>
      </c>
      <c r="X1379" s="52">
        <v>1</v>
      </c>
      <c r="Y1379" s="52">
        <v>153543</v>
      </c>
      <c r="Z1379" s="50" t="s">
        <v>266</v>
      </c>
      <c r="AA1379" s="52">
        <v>0</v>
      </c>
      <c r="AB1379" s="52">
        <v>0</v>
      </c>
      <c r="AC1379" s="51">
        <v>44175</v>
      </c>
      <c r="AD1379" s="88"/>
      <c r="AE1379" s="87" t="s">
        <v>670</v>
      </c>
    </row>
    <row r="1380" spans="1:31" ht="17.25" customHeight="1">
      <c r="A1380" s="57" t="str">
        <f t="shared" si="43"/>
        <v>TARIFAS BANCÁRIAS</v>
      </c>
      <c r="B1380" s="69" t="str">
        <f>VLOOKUP(A1380,'De Para'!$C$3:$D$195,2,0)</f>
        <v>PAGAMENTO DE IMPOSTOS E TAXAS</v>
      </c>
      <c r="C1380" s="83">
        <f t="shared" si="44"/>
        <v>12</v>
      </c>
      <c r="D1380" s="50" t="s">
        <v>258</v>
      </c>
      <c r="E1380" s="50" t="s">
        <v>410</v>
      </c>
      <c r="F1380" s="51">
        <v>44174</v>
      </c>
      <c r="G1380" s="50" t="s">
        <v>378</v>
      </c>
      <c r="H1380" s="52">
        <v>100</v>
      </c>
      <c r="I1380" s="50" t="s">
        <v>675</v>
      </c>
      <c r="J1380" s="50" t="s">
        <v>409</v>
      </c>
      <c r="K1380" s="50" t="s">
        <v>410</v>
      </c>
      <c r="L1380" s="50" t="s">
        <v>548</v>
      </c>
      <c r="M1380" s="52">
        <v>180386</v>
      </c>
      <c r="N1380" s="50" t="s">
        <v>549</v>
      </c>
      <c r="O1380" s="53"/>
      <c r="P1380" s="55">
        <v>-5.3</v>
      </c>
      <c r="Q1380" s="52">
        <v>12</v>
      </c>
      <c r="R1380" s="50" t="s">
        <v>262</v>
      </c>
      <c r="S1380" s="52">
        <v>2020</v>
      </c>
      <c r="T1380" s="50" t="s">
        <v>550</v>
      </c>
      <c r="U1380" s="50" t="s">
        <v>263</v>
      </c>
      <c r="V1380" s="50" t="s">
        <v>276</v>
      </c>
      <c r="W1380" s="50" t="s">
        <v>429</v>
      </c>
      <c r="X1380" s="52">
        <v>1</v>
      </c>
      <c r="Y1380" s="52"/>
      <c r="Z1380" s="50" t="s">
        <v>266</v>
      </c>
      <c r="AA1380" s="52">
        <v>0</v>
      </c>
      <c r="AB1380" s="52">
        <v>1</v>
      </c>
      <c r="AC1380" s="51">
        <v>44174</v>
      </c>
      <c r="AD1380" s="88"/>
      <c r="AE1380" s="87" t="s">
        <v>670</v>
      </c>
    </row>
    <row r="1381" spans="1:31" ht="17.25" customHeight="1">
      <c r="A1381" s="57" t="str">
        <f t="shared" si="43"/>
        <v>APLICAÇÃO / RESGATE DE APLICAÇÃO</v>
      </c>
      <c r="B1381" s="69" t="str">
        <f>VLOOKUP(A1381,'De Para'!$C$3:$D$195,2,0)</f>
        <v>RECEBÍVEIS NAO CORRENTES</v>
      </c>
      <c r="C1381" s="83">
        <f t="shared" si="44"/>
        <v>12</v>
      </c>
      <c r="D1381" s="50" t="s">
        <v>258</v>
      </c>
      <c r="E1381" s="50" t="s">
        <v>410</v>
      </c>
      <c r="F1381" s="51">
        <v>44174</v>
      </c>
      <c r="G1381" s="50" t="s">
        <v>259</v>
      </c>
      <c r="H1381" s="52">
        <v>100</v>
      </c>
      <c r="I1381" s="50" t="s">
        <v>2201</v>
      </c>
      <c r="J1381" s="50" t="s">
        <v>409</v>
      </c>
      <c r="K1381" s="50" t="s">
        <v>410</v>
      </c>
      <c r="L1381" s="50" t="s">
        <v>260</v>
      </c>
      <c r="M1381" s="52">
        <v>180387</v>
      </c>
      <c r="N1381" s="50" t="s">
        <v>261</v>
      </c>
      <c r="O1381" s="53"/>
      <c r="P1381" s="55">
        <v>-1064220.94</v>
      </c>
      <c r="Q1381" s="52">
        <v>12</v>
      </c>
      <c r="R1381" s="50" t="s">
        <v>262</v>
      </c>
      <c r="S1381" s="52">
        <v>2020</v>
      </c>
      <c r="T1381" s="50" t="s">
        <v>2409</v>
      </c>
      <c r="U1381" s="50" t="s">
        <v>263</v>
      </c>
      <c r="V1381" s="50" t="s">
        <v>264</v>
      </c>
      <c r="W1381" s="50" t="s">
        <v>265</v>
      </c>
      <c r="X1381" s="52">
        <v>1</v>
      </c>
      <c r="Y1381" s="52"/>
      <c r="Z1381" s="50" t="s">
        <v>266</v>
      </c>
      <c r="AA1381" s="52">
        <v>0</v>
      </c>
      <c r="AB1381" s="52">
        <v>1</v>
      </c>
      <c r="AC1381" s="51">
        <v>44174</v>
      </c>
      <c r="AD1381" s="88"/>
      <c r="AE1381" s="87" t="s">
        <v>668</v>
      </c>
    </row>
    <row r="1382" spans="1:31" ht="17.25" customHeight="1">
      <c r="A1382" s="57" t="str">
        <f t="shared" si="43"/>
        <v>APLICAÇÃO / RESGATE DE APLICAÇÃO</v>
      </c>
      <c r="B1382" s="69" t="str">
        <f>VLOOKUP(A1382,'De Para'!$C$3:$D$195,2,0)</f>
        <v>RECEBÍVEIS NAO CORRENTES</v>
      </c>
      <c r="C1382" s="83">
        <f t="shared" si="44"/>
        <v>12</v>
      </c>
      <c r="D1382" s="50" t="s">
        <v>258</v>
      </c>
      <c r="E1382" s="50" t="s">
        <v>410</v>
      </c>
      <c r="F1382" s="51">
        <v>44174</v>
      </c>
      <c r="G1382" s="50" t="s">
        <v>624</v>
      </c>
      <c r="H1382" s="52">
        <v>100</v>
      </c>
      <c r="I1382" s="50" t="s">
        <v>675</v>
      </c>
      <c r="J1382" s="50" t="s">
        <v>409</v>
      </c>
      <c r="K1382" s="50" t="s">
        <v>410</v>
      </c>
      <c r="L1382" s="50" t="s">
        <v>260</v>
      </c>
      <c r="M1382" s="52">
        <v>180388</v>
      </c>
      <c r="N1382" s="50" t="s">
        <v>261</v>
      </c>
      <c r="O1382" s="53"/>
      <c r="P1382" s="55">
        <v>1064220.94</v>
      </c>
      <c r="Q1382" s="52">
        <v>12</v>
      </c>
      <c r="R1382" s="50" t="s">
        <v>262</v>
      </c>
      <c r="S1382" s="52">
        <v>2020</v>
      </c>
      <c r="T1382" s="50" t="s">
        <v>2409</v>
      </c>
      <c r="U1382" s="50" t="s">
        <v>263</v>
      </c>
      <c r="V1382" s="50" t="s">
        <v>264</v>
      </c>
      <c r="W1382" s="50" t="s">
        <v>265</v>
      </c>
      <c r="X1382" s="52">
        <v>1</v>
      </c>
      <c r="Y1382" s="52"/>
      <c r="Z1382" s="50" t="s">
        <v>266</v>
      </c>
      <c r="AA1382" s="52">
        <v>0</v>
      </c>
      <c r="AB1382" s="52">
        <v>0</v>
      </c>
      <c r="AC1382" s="51">
        <v>44174</v>
      </c>
      <c r="AD1382" s="88"/>
      <c r="AE1382" s="87" t="s">
        <v>670</v>
      </c>
    </row>
    <row r="1383" spans="1:31" ht="17.25" customHeight="1">
      <c r="A1383" s="57" t="str">
        <f t="shared" si="43"/>
        <v>TARIFAS BANCÁRIAS</v>
      </c>
      <c r="B1383" s="69" t="str">
        <f>VLOOKUP(A1383,'De Para'!$C$3:$D$195,2,0)</f>
        <v>PAGAMENTO DE IMPOSTOS E TAXAS</v>
      </c>
      <c r="C1383" s="83">
        <f t="shared" si="44"/>
        <v>12</v>
      </c>
      <c r="D1383" s="50" t="s">
        <v>258</v>
      </c>
      <c r="E1383" s="50" t="s">
        <v>410</v>
      </c>
      <c r="F1383" s="51">
        <v>44175</v>
      </c>
      <c r="G1383" s="50" t="s">
        <v>378</v>
      </c>
      <c r="H1383" s="52">
        <v>100</v>
      </c>
      <c r="I1383" s="50" t="s">
        <v>675</v>
      </c>
      <c r="J1383" s="50" t="s">
        <v>409</v>
      </c>
      <c r="K1383" s="50" t="s">
        <v>410</v>
      </c>
      <c r="L1383" s="50" t="s">
        <v>548</v>
      </c>
      <c r="M1383" s="52">
        <v>180389</v>
      </c>
      <c r="N1383" s="50" t="s">
        <v>549</v>
      </c>
      <c r="O1383" s="53"/>
      <c r="P1383" s="55">
        <v>-321.85000000000002</v>
      </c>
      <c r="Q1383" s="52">
        <v>12</v>
      </c>
      <c r="R1383" s="50" t="s">
        <v>262</v>
      </c>
      <c r="S1383" s="52">
        <v>2020</v>
      </c>
      <c r="T1383" s="50" t="s">
        <v>550</v>
      </c>
      <c r="U1383" s="50" t="s">
        <v>263</v>
      </c>
      <c r="V1383" s="50" t="s">
        <v>276</v>
      </c>
      <c r="W1383" s="50" t="s">
        <v>429</v>
      </c>
      <c r="X1383" s="52">
        <v>1</v>
      </c>
      <c r="Y1383" s="52"/>
      <c r="Z1383" s="50" t="s">
        <v>266</v>
      </c>
      <c r="AA1383" s="52">
        <v>0</v>
      </c>
      <c r="AB1383" s="52">
        <v>1</v>
      </c>
      <c r="AC1383" s="51">
        <v>44175</v>
      </c>
      <c r="AD1383" s="88"/>
      <c r="AE1383" s="87" t="s">
        <v>670</v>
      </c>
    </row>
    <row r="1384" spans="1:31" ht="17.25" customHeight="1">
      <c r="A1384" s="57" t="str">
        <f t="shared" si="43"/>
        <v>APLICAÇÃO / RESGATE DE APLICAÇÃO</v>
      </c>
      <c r="B1384" s="69" t="str">
        <f>VLOOKUP(A1384,'De Para'!$C$3:$D$195,2,0)</f>
        <v>RECEBÍVEIS NAO CORRENTES</v>
      </c>
      <c r="C1384" s="83">
        <f t="shared" si="44"/>
        <v>12</v>
      </c>
      <c r="D1384" s="50" t="s">
        <v>258</v>
      </c>
      <c r="E1384" s="50" t="s">
        <v>410</v>
      </c>
      <c r="F1384" s="51">
        <v>44175</v>
      </c>
      <c r="G1384" s="50" t="s">
        <v>259</v>
      </c>
      <c r="H1384" s="52">
        <v>100</v>
      </c>
      <c r="I1384" s="50" t="s">
        <v>2201</v>
      </c>
      <c r="J1384" s="50" t="s">
        <v>409</v>
      </c>
      <c r="K1384" s="50" t="s">
        <v>410</v>
      </c>
      <c r="L1384" s="50" t="s">
        <v>260</v>
      </c>
      <c r="M1384" s="52">
        <v>180391</v>
      </c>
      <c r="N1384" s="50" t="s">
        <v>261</v>
      </c>
      <c r="O1384" s="53"/>
      <c r="P1384" s="55">
        <v>-105100.71</v>
      </c>
      <c r="Q1384" s="52">
        <v>12</v>
      </c>
      <c r="R1384" s="50" t="s">
        <v>262</v>
      </c>
      <c r="S1384" s="52">
        <v>2020</v>
      </c>
      <c r="T1384" s="50" t="s">
        <v>2409</v>
      </c>
      <c r="U1384" s="50" t="s">
        <v>263</v>
      </c>
      <c r="V1384" s="50" t="s">
        <v>264</v>
      </c>
      <c r="W1384" s="50" t="s">
        <v>265</v>
      </c>
      <c r="X1384" s="52">
        <v>1</v>
      </c>
      <c r="Y1384" s="52"/>
      <c r="Z1384" s="50" t="s">
        <v>266</v>
      </c>
      <c r="AA1384" s="52">
        <v>0</v>
      </c>
      <c r="AB1384" s="52">
        <v>1</v>
      </c>
      <c r="AC1384" s="51">
        <v>44175</v>
      </c>
      <c r="AD1384" s="88"/>
      <c r="AE1384" s="87" t="s">
        <v>668</v>
      </c>
    </row>
    <row r="1385" spans="1:31" ht="17.25" customHeight="1">
      <c r="A1385" s="57" t="str">
        <f t="shared" si="43"/>
        <v>APLICAÇÃO / RESGATE DE APLICAÇÃO</v>
      </c>
      <c r="B1385" s="69" t="str">
        <f>VLOOKUP(A1385,'De Para'!$C$3:$D$195,2,0)</f>
        <v>RECEBÍVEIS NAO CORRENTES</v>
      </c>
      <c r="C1385" s="83">
        <f t="shared" si="44"/>
        <v>12</v>
      </c>
      <c r="D1385" s="50" t="s">
        <v>258</v>
      </c>
      <c r="E1385" s="50" t="s">
        <v>410</v>
      </c>
      <c r="F1385" s="51">
        <v>44175</v>
      </c>
      <c r="G1385" s="50" t="s">
        <v>624</v>
      </c>
      <c r="H1385" s="52">
        <v>100</v>
      </c>
      <c r="I1385" s="50" t="s">
        <v>675</v>
      </c>
      <c r="J1385" s="50" t="s">
        <v>409</v>
      </c>
      <c r="K1385" s="50" t="s">
        <v>410</v>
      </c>
      <c r="L1385" s="50" t="s">
        <v>260</v>
      </c>
      <c r="M1385" s="52">
        <v>180392</v>
      </c>
      <c r="N1385" s="50" t="s">
        <v>261</v>
      </c>
      <c r="O1385" s="53"/>
      <c r="P1385" s="55">
        <v>105100.71</v>
      </c>
      <c r="Q1385" s="52">
        <v>12</v>
      </c>
      <c r="R1385" s="50" t="s">
        <v>262</v>
      </c>
      <c r="S1385" s="52">
        <v>2020</v>
      </c>
      <c r="T1385" s="50" t="s">
        <v>2409</v>
      </c>
      <c r="U1385" s="50" t="s">
        <v>263</v>
      </c>
      <c r="V1385" s="50" t="s">
        <v>264</v>
      </c>
      <c r="W1385" s="50" t="s">
        <v>265</v>
      </c>
      <c r="X1385" s="52">
        <v>1</v>
      </c>
      <c r="Y1385" s="52"/>
      <c r="Z1385" s="50" t="s">
        <v>266</v>
      </c>
      <c r="AA1385" s="52">
        <v>0</v>
      </c>
      <c r="AB1385" s="52">
        <v>0</v>
      </c>
      <c r="AC1385" s="51">
        <v>44175</v>
      </c>
      <c r="AD1385" s="88"/>
      <c r="AE1385" s="87" t="s">
        <v>670</v>
      </c>
    </row>
    <row r="1386" spans="1:31" ht="17.25" customHeight="1">
      <c r="A1386" s="57" t="str">
        <f t="shared" si="43"/>
        <v>APLICAÇÃO / RESGATE DE APLICAÇÃO</v>
      </c>
      <c r="B1386" s="69" t="str">
        <f>VLOOKUP(A1386,'De Para'!$C$3:$D$195,2,0)</f>
        <v>RECEBÍVEIS NAO CORRENTES</v>
      </c>
      <c r="C1386" s="83">
        <f t="shared" si="44"/>
        <v>12</v>
      </c>
      <c r="D1386" s="50" t="s">
        <v>258</v>
      </c>
      <c r="E1386" s="50" t="s">
        <v>410</v>
      </c>
      <c r="F1386" s="51">
        <v>44175</v>
      </c>
      <c r="G1386" s="50" t="s">
        <v>259</v>
      </c>
      <c r="H1386" s="52">
        <v>100</v>
      </c>
      <c r="I1386" s="50" t="s">
        <v>2201</v>
      </c>
      <c r="J1386" s="50" t="s">
        <v>409</v>
      </c>
      <c r="K1386" s="50" t="s">
        <v>410</v>
      </c>
      <c r="L1386" s="50" t="s">
        <v>260</v>
      </c>
      <c r="M1386" s="52">
        <v>180393</v>
      </c>
      <c r="N1386" s="50" t="s">
        <v>261</v>
      </c>
      <c r="O1386" s="53"/>
      <c r="P1386" s="55">
        <v>-6180.09</v>
      </c>
      <c r="Q1386" s="52">
        <v>12</v>
      </c>
      <c r="R1386" s="50" t="s">
        <v>262</v>
      </c>
      <c r="S1386" s="52">
        <v>2020</v>
      </c>
      <c r="T1386" s="50" t="s">
        <v>2457</v>
      </c>
      <c r="U1386" s="50" t="s">
        <v>263</v>
      </c>
      <c r="V1386" s="50" t="s">
        <v>264</v>
      </c>
      <c r="W1386" s="50" t="s">
        <v>265</v>
      </c>
      <c r="X1386" s="52">
        <v>1</v>
      </c>
      <c r="Y1386" s="52"/>
      <c r="Z1386" s="50" t="s">
        <v>266</v>
      </c>
      <c r="AA1386" s="52">
        <v>0</v>
      </c>
      <c r="AB1386" s="52">
        <v>1</v>
      </c>
      <c r="AC1386" s="51">
        <v>44175</v>
      </c>
      <c r="AD1386" s="88"/>
      <c r="AE1386" s="87" t="s">
        <v>668</v>
      </c>
    </row>
    <row r="1387" spans="1:31" ht="17.25" customHeight="1">
      <c r="A1387" s="57" t="str">
        <f t="shared" si="43"/>
        <v>APLICAÇÃO / RESGATE DE APLICAÇÃO</v>
      </c>
      <c r="B1387" s="69" t="str">
        <f>VLOOKUP(A1387,'De Para'!$C$3:$D$195,2,0)</f>
        <v>RECEBÍVEIS NAO CORRENTES</v>
      </c>
      <c r="C1387" s="83">
        <f t="shared" si="44"/>
        <v>12</v>
      </c>
      <c r="D1387" s="50" t="s">
        <v>258</v>
      </c>
      <c r="E1387" s="50" t="s">
        <v>410</v>
      </c>
      <c r="F1387" s="51">
        <v>44175</v>
      </c>
      <c r="G1387" s="50" t="s">
        <v>624</v>
      </c>
      <c r="H1387" s="52">
        <v>100</v>
      </c>
      <c r="I1387" s="50" t="s">
        <v>675</v>
      </c>
      <c r="J1387" s="50" t="s">
        <v>409</v>
      </c>
      <c r="K1387" s="50" t="s">
        <v>410</v>
      </c>
      <c r="L1387" s="50" t="s">
        <v>260</v>
      </c>
      <c r="M1387" s="52">
        <v>180395</v>
      </c>
      <c r="N1387" s="50" t="s">
        <v>261</v>
      </c>
      <c r="O1387" s="53"/>
      <c r="P1387" s="55">
        <v>6180.09</v>
      </c>
      <c r="Q1387" s="52">
        <v>12</v>
      </c>
      <c r="R1387" s="50" t="s">
        <v>262</v>
      </c>
      <c r="S1387" s="52">
        <v>2020</v>
      </c>
      <c r="T1387" s="50" t="s">
        <v>2457</v>
      </c>
      <c r="U1387" s="50" t="s">
        <v>263</v>
      </c>
      <c r="V1387" s="50" t="s">
        <v>264</v>
      </c>
      <c r="W1387" s="50" t="s">
        <v>265</v>
      </c>
      <c r="X1387" s="52">
        <v>1</v>
      </c>
      <c r="Y1387" s="52"/>
      <c r="Z1387" s="50" t="s">
        <v>266</v>
      </c>
      <c r="AA1387" s="52">
        <v>0</v>
      </c>
      <c r="AB1387" s="52">
        <v>0</v>
      </c>
      <c r="AC1387" s="51">
        <v>44175</v>
      </c>
      <c r="AD1387" s="88"/>
      <c r="AE1387" s="87" t="s">
        <v>670</v>
      </c>
    </row>
    <row r="1388" spans="1:31" ht="17.25" customHeight="1">
      <c r="A1388" s="57" t="str">
        <f t="shared" si="43"/>
        <v>APLICAÇÃO / RESGATE DE APLICAÇÃO</v>
      </c>
      <c r="B1388" s="69" t="str">
        <f>VLOOKUP(A1388,'De Para'!$C$3:$D$195,2,0)</f>
        <v>RECEBÍVEIS NAO CORRENTES</v>
      </c>
      <c r="C1388" s="83">
        <f t="shared" si="44"/>
        <v>12</v>
      </c>
      <c r="D1388" s="50" t="s">
        <v>258</v>
      </c>
      <c r="E1388" s="50" t="s">
        <v>410</v>
      </c>
      <c r="F1388" s="51">
        <v>44175</v>
      </c>
      <c r="G1388" s="50" t="s">
        <v>259</v>
      </c>
      <c r="H1388" s="52">
        <v>100</v>
      </c>
      <c r="I1388" s="50" t="s">
        <v>2201</v>
      </c>
      <c r="J1388" s="50" t="s">
        <v>409</v>
      </c>
      <c r="K1388" s="50" t="s">
        <v>410</v>
      </c>
      <c r="L1388" s="50" t="s">
        <v>260</v>
      </c>
      <c r="M1388" s="52">
        <v>180397</v>
      </c>
      <c r="N1388" s="50" t="s">
        <v>261</v>
      </c>
      <c r="O1388" s="53"/>
      <c r="P1388" s="55">
        <v>-169890.72</v>
      </c>
      <c r="Q1388" s="52">
        <v>12</v>
      </c>
      <c r="R1388" s="50" t="s">
        <v>262</v>
      </c>
      <c r="S1388" s="52">
        <v>2020</v>
      </c>
      <c r="T1388" s="50" t="s">
        <v>2409</v>
      </c>
      <c r="U1388" s="50" t="s">
        <v>263</v>
      </c>
      <c r="V1388" s="50" t="s">
        <v>264</v>
      </c>
      <c r="W1388" s="50" t="s">
        <v>265</v>
      </c>
      <c r="X1388" s="52">
        <v>1</v>
      </c>
      <c r="Y1388" s="52"/>
      <c r="Z1388" s="50" t="s">
        <v>266</v>
      </c>
      <c r="AA1388" s="52">
        <v>0</v>
      </c>
      <c r="AB1388" s="52">
        <v>1</v>
      </c>
      <c r="AC1388" s="51">
        <v>44175</v>
      </c>
      <c r="AD1388" s="88"/>
      <c r="AE1388" s="87" t="s">
        <v>668</v>
      </c>
    </row>
    <row r="1389" spans="1:31" ht="17.25" customHeight="1">
      <c r="A1389" s="57" t="str">
        <f t="shared" si="43"/>
        <v>APLICAÇÃO / RESGATE DE APLICAÇÃO</v>
      </c>
      <c r="B1389" s="69" t="str">
        <f>VLOOKUP(A1389,'De Para'!$C$3:$D$195,2,0)</f>
        <v>RECEBÍVEIS NAO CORRENTES</v>
      </c>
      <c r="C1389" s="83">
        <f t="shared" si="44"/>
        <v>12</v>
      </c>
      <c r="D1389" s="50" t="s">
        <v>258</v>
      </c>
      <c r="E1389" s="50" t="s">
        <v>410</v>
      </c>
      <c r="F1389" s="51">
        <v>44175</v>
      </c>
      <c r="G1389" s="50" t="s">
        <v>624</v>
      </c>
      <c r="H1389" s="52">
        <v>100</v>
      </c>
      <c r="I1389" s="50" t="s">
        <v>675</v>
      </c>
      <c r="J1389" s="50" t="s">
        <v>409</v>
      </c>
      <c r="K1389" s="50" t="s">
        <v>410</v>
      </c>
      <c r="L1389" s="50" t="s">
        <v>260</v>
      </c>
      <c r="M1389" s="52">
        <v>180398</v>
      </c>
      <c r="N1389" s="50" t="s">
        <v>261</v>
      </c>
      <c r="O1389" s="53"/>
      <c r="P1389" s="55">
        <v>169890.72</v>
      </c>
      <c r="Q1389" s="52">
        <v>12</v>
      </c>
      <c r="R1389" s="50" t="s">
        <v>262</v>
      </c>
      <c r="S1389" s="52">
        <v>2020</v>
      </c>
      <c r="T1389" s="50" t="s">
        <v>2409</v>
      </c>
      <c r="U1389" s="50" t="s">
        <v>263</v>
      </c>
      <c r="V1389" s="50" t="s">
        <v>264</v>
      </c>
      <c r="W1389" s="50" t="s">
        <v>265</v>
      </c>
      <c r="X1389" s="52">
        <v>1</v>
      </c>
      <c r="Y1389" s="52"/>
      <c r="Z1389" s="50" t="s">
        <v>266</v>
      </c>
      <c r="AA1389" s="52">
        <v>0</v>
      </c>
      <c r="AB1389" s="52">
        <v>0</v>
      </c>
      <c r="AC1389" s="51">
        <v>44175</v>
      </c>
      <c r="AD1389" s="88"/>
      <c r="AE1389" s="87" t="s">
        <v>670</v>
      </c>
    </row>
    <row r="1390" spans="1:31" ht="17.25" customHeight="1">
      <c r="A1390" s="57" t="str">
        <f t="shared" si="43"/>
        <v>APLICAÇÃO / RESGATE DE APLICAÇÃO</v>
      </c>
      <c r="B1390" s="69" t="str">
        <f>VLOOKUP(A1390,'De Para'!$C$3:$D$195,2,0)</f>
        <v>RECEBÍVEIS NAO CORRENTES</v>
      </c>
      <c r="C1390" s="83">
        <f t="shared" si="44"/>
        <v>12</v>
      </c>
      <c r="D1390" s="50" t="s">
        <v>258</v>
      </c>
      <c r="E1390" s="50" t="s">
        <v>410</v>
      </c>
      <c r="F1390" s="51">
        <v>44175</v>
      </c>
      <c r="G1390" s="50" t="s">
        <v>259</v>
      </c>
      <c r="H1390" s="52">
        <v>100</v>
      </c>
      <c r="I1390" s="50" t="s">
        <v>2201</v>
      </c>
      <c r="J1390" s="50" t="s">
        <v>409</v>
      </c>
      <c r="K1390" s="50" t="s">
        <v>410</v>
      </c>
      <c r="L1390" s="50" t="s">
        <v>260</v>
      </c>
      <c r="M1390" s="52">
        <v>180399</v>
      </c>
      <c r="N1390" s="50" t="s">
        <v>261</v>
      </c>
      <c r="O1390" s="53"/>
      <c r="P1390" s="55">
        <v>-42230.34</v>
      </c>
      <c r="Q1390" s="52">
        <v>12</v>
      </c>
      <c r="R1390" s="50" t="s">
        <v>262</v>
      </c>
      <c r="S1390" s="52">
        <v>2020</v>
      </c>
      <c r="T1390" s="50" t="s">
        <v>2409</v>
      </c>
      <c r="U1390" s="50" t="s">
        <v>263</v>
      </c>
      <c r="V1390" s="50" t="s">
        <v>264</v>
      </c>
      <c r="W1390" s="50" t="s">
        <v>265</v>
      </c>
      <c r="X1390" s="52">
        <v>1</v>
      </c>
      <c r="Y1390" s="52"/>
      <c r="Z1390" s="50" t="s">
        <v>266</v>
      </c>
      <c r="AA1390" s="52">
        <v>0</v>
      </c>
      <c r="AB1390" s="52">
        <v>1</v>
      </c>
      <c r="AC1390" s="51">
        <v>44175</v>
      </c>
      <c r="AD1390" s="88"/>
      <c r="AE1390" s="87" t="s">
        <v>668</v>
      </c>
    </row>
    <row r="1391" spans="1:31" ht="17.25" customHeight="1">
      <c r="A1391" s="57" t="str">
        <f t="shared" ref="A1391:A1454" si="45">N1391</f>
        <v>APLICAÇÃO / RESGATE DE APLICAÇÃO</v>
      </c>
      <c r="B1391" s="69" t="str">
        <f>VLOOKUP(A1391,'De Para'!$C$3:$D$195,2,0)</f>
        <v>RECEBÍVEIS NAO CORRENTES</v>
      </c>
      <c r="C1391" s="83">
        <f t="shared" ref="C1391:C1454" si="46">MONTH(AC1391)</f>
        <v>12</v>
      </c>
      <c r="D1391" s="50" t="s">
        <v>258</v>
      </c>
      <c r="E1391" s="50" t="s">
        <v>410</v>
      </c>
      <c r="F1391" s="51">
        <v>44175</v>
      </c>
      <c r="G1391" s="50" t="s">
        <v>624</v>
      </c>
      <c r="H1391" s="52">
        <v>100</v>
      </c>
      <c r="I1391" s="50" t="s">
        <v>675</v>
      </c>
      <c r="J1391" s="50" t="s">
        <v>409</v>
      </c>
      <c r="K1391" s="50" t="s">
        <v>410</v>
      </c>
      <c r="L1391" s="50" t="s">
        <v>260</v>
      </c>
      <c r="M1391" s="52">
        <v>180400</v>
      </c>
      <c r="N1391" s="50" t="s">
        <v>261</v>
      </c>
      <c r="O1391" s="53"/>
      <c r="P1391" s="55">
        <v>42230.34</v>
      </c>
      <c r="Q1391" s="52">
        <v>12</v>
      </c>
      <c r="R1391" s="50" t="s">
        <v>262</v>
      </c>
      <c r="S1391" s="52">
        <v>2020</v>
      </c>
      <c r="T1391" s="50" t="s">
        <v>2409</v>
      </c>
      <c r="U1391" s="50" t="s">
        <v>263</v>
      </c>
      <c r="V1391" s="50" t="s">
        <v>264</v>
      </c>
      <c r="W1391" s="50" t="s">
        <v>265</v>
      </c>
      <c r="X1391" s="52">
        <v>1</v>
      </c>
      <c r="Y1391" s="52"/>
      <c r="Z1391" s="50" t="s">
        <v>266</v>
      </c>
      <c r="AA1391" s="52">
        <v>0</v>
      </c>
      <c r="AB1391" s="52">
        <v>0</v>
      </c>
      <c r="AC1391" s="51">
        <v>44175</v>
      </c>
      <c r="AD1391" s="88"/>
      <c r="AE1391" s="87" t="s">
        <v>670</v>
      </c>
    </row>
    <row r="1392" spans="1:31" ht="17.25" customHeight="1">
      <c r="A1392" s="57" t="str">
        <f t="shared" si="45"/>
        <v>EMPRÉSTIMOS / DEVOLUÇÃO ENTRE CONTAS</v>
      </c>
      <c r="B1392" s="69" t="str">
        <f>VLOOKUP(A1392,'De Para'!$C$3:$D$195,2,0)</f>
        <v>FOLHA E ENCARGOS</v>
      </c>
      <c r="C1392" s="83">
        <f t="shared" si="46"/>
        <v>12</v>
      </c>
      <c r="D1392" s="50" t="s">
        <v>258</v>
      </c>
      <c r="E1392" s="50" t="s">
        <v>410</v>
      </c>
      <c r="F1392" s="51">
        <v>44175</v>
      </c>
      <c r="G1392" s="50" t="s">
        <v>259</v>
      </c>
      <c r="H1392" s="52">
        <v>100</v>
      </c>
      <c r="I1392" s="50" t="s">
        <v>675</v>
      </c>
      <c r="J1392" s="50" t="s">
        <v>409</v>
      </c>
      <c r="K1392" s="50" t="s">
        <v>410</v>
      </c>
      <c r="L1392" s="50" t="s">
        <v>361</v>
      </c>
      <c r="M1392" s="52">
        <v>180402</v>
      </c>
      <c r="N1392" s="50" t="s">
        <v>362</v>
      </c>
      <c r="O1392" s="53"/>
      <c r="P1392" s="55">
        <v>-63817.65</v>
      </c>
      <c r="Q1392" s="52">
        <v>12</v>
      </c>
      <c r="R1392" s="50" t="s">
        <v>262</v>
      </c>
      <c r="S1392" s="52">
        <v>2020</v>
      </c>
      <c r="T1392" s="50" t="s">
        <v>2458</v>
      </c>
      <c r="U1392" s="50" t="s">
        <v>263</v>
      </c>
      <c r="V1392" s="50" t="s">
        <v>264</v>
      </c>
      <c r="W1392" s="50" t="s">
        <v>363</v>
      </c>
      <c r="X1392" s="52">
        <v>1</v>
      </c>
      <c r="Y1392" s="52"/>
      <c r="Z1392" s="50" t="s">
        <v>266</v>
      </c>
      <c r="AA1392" s="52">
        <v>0</v>
      </c>
      <c r="AB1392" s="52">
        <v>1</v>
      </c>
      <c r="AC1392" s="51">
        <v>44175</v>
      </c>
      <c r="AD1392" s="88"/>
      <c r="AE1392" s="87" t="s">
        <v>670</v>
      </c>
    </row>
    <row r="1393" spans="1:31" ht="17.25" customHeight="1">
      <c r="A1393" s="57" t="str">
        <f t="shared" si="45"/>
        <v>ADIANTAMENTO A FUNCIONARIOS</v>
      </c>
      <c r="B1393" s="69" t="str">
        <f>VLOOKUP(A1393,'De Para'!$C$3:$D$195,2,0)</f>
        <v>FOLHA E ENCARGOS</v>
      </c>
      <c r="C1393" s="83">
        <f t="shared" si="46"/>
        <v>12</v>
      </c>
      <c r="D1393" s="50" t="s">
        <v>258</v>
      </c>
      <c r="E1393" s="50" t="s">
        <v>410</v>
      </c>
      <c r="F1393" s="51">
        <v>44176</v>
      </c>
      <c r="G1393" s="50" t="s">
        <v>626</v>
      </c>
      <c r="H1393" s="52">
        <v>100</v>
      </c>
      <c r="I1393" s="50" t="s">
        <v>675</v>
      </c>
      <c r="J1393" s="50" t="s">
        <v>409</v>
      </c>
      <c r="K1393" s="50" t="s">
        <v>410</v>
      </c>
      <c r="L1393" s="50" t="s">
        <v>573</v>
      </c>
      <c r="M1393" s="52">
        <v>180626</v>
      </c>
      <c r="N1393" s="50" t="s">
        <v>574</v>
      </c>
      <c r="O1393" s="50" t="s">
        <v>1906</v>
      </c>
      <c r="P1393" s="55">
        <v>0.56999999999999995</v>
      </c>
      <c r="Q1393" s="52">
        <v>12</v>
      </c>
      <c r="R1393" s="50" t="s">
        <v>1907</v>
      </c>
      <c r="S1393" s="52">
        <v>2020</v>
      </c>
      <c r="T1393" s="50" t="s">
        <v>1908</v>
      </c>
      <c r="U1393" s="50" t="s">
        <v>263</v>
      </c>
      <c r="V1393" s="50" t="s">
        <v>282</v>
      </c>
      <c r="W1393" s="50" t="s">
        <v>283</v>
      </c>
      <c r="X1393" s="52">
        <v>1</v>
      </c>
      <c r="Y1393" s="52">
        <v>143116</v>
      </c>
      <c r="Z1393" s="50" t="s">
        <v>266</v>
      </c>
      <c r="AA1393" s="52">
        <v>0</v>
      </c>
      <c r="AB1393" s="52">
        <v>0</v>
      </c>
      <c r="AC1393" s="51">
        <v>44176</v>
      </c>
      <c r="AD1393" s="88"/>
      <c r="AE1393" s="87" t="s">
        <v>670</v>
      </c>
    </row>
    <row r="1394" spans="1:31" ht="17.25" customHeight="1">
      <c r="A1394" s="57" t="str">
        <f t="shared" si="45"/>
        <v>EST. MATERIAIS DE EXPEDIENTE C/ RESTRICAO</v>
      </c>
      <c r="B1394" s="69" t="str">
        <f>VLOOKUP(A1394,'De Para'!$C$3:$D$195,2,0)</f>
        <v>FORNECEDORES</v>
      </c>
      <c r="C1394" s="83">
        <f t="shared" si="46"/>
        <v>12</v>
      </c>
      <c r="D1394" s="50" t="s">
        <v>258</v>
      </c>
      <c r="E1394" s="50" t="s">
        <v>410</v>
      </c>
      <c r="F1394" s="51">
        <v>44179</v>
      </c>
      <c r="G1394" s="50" t="s">
        <v>278</v>
      </c>
      <c r="H1394" s="52">
        <v>100</v>
      </c>
      <c r="I1394" s="50" t="s">
        <v>675</v>
      </c>
      <c r="J1394" s="50" t="s">
        <v>409</v>
      </c>
      <c r="K1394" s="50" t="s">
        <v>410</v>
      </c>
      <c r="L1394" s="50" t="s">
        <v>470</v>
      </c>
      <c r="M1394" s="52">
        <v>180871</v>
      </c>
      <c r="N1394" s="50" t="s">
        <v>471</v>
      </c>
      <c r="O1394" s="50" t="s">
        <v>2459</v>
      </c>
      <c r="P1394" s="55">
        <v>-8031.79</v>
      </c>
      <c r="Q1394" s="52">
        <v>12</v>
      </c>
      <c r="R1394" s="50" t="s">
        <v>2460</v>
      </c>
      <c r="S1394" s="52">
        <v>2020</v>
      </c>
      <c r="T1394" s="50" t="s">
        <v>2461</v>
      </c>
      <c r="U1394" s="50" t="s">
        <v>263</v>
      </c>
      <c r="V1394" s="50" t="s">
        <v>303</v>
      </c>
      <c r="W1394" s="50" t="s">
        <v>351</v>
      </c>
      <c r="X1394" s="52">
        <v>1</v>
      </c>
      <c r="Y1394" s="52">
        <v>150189</v>
      </c>
      <c r="Z1394" s="50" t="s">
        <v>266</v>
      </c>
      <c r="AA1394" s="52">
        <v>0</v>
      </c>
      <c r="AB1394" s="52">
        <v>0</v>
      </c>
      <c r="AC1394" s="51">
        <v>44179</v>
      </c>
      <c r="AD1394" s="88"/>
      <c r="AE1394" s="87" t="s">
        <v>670</v>
      </c>
    </row>
    <row r="1395" spans="1:31" ht="17.25" customHeight="1">
      <c r="A1395" s="57" t="str">
        <f t="shared" si="45"/>
        <v>ALUGUEL DE VEÍCULOS</v>
      </c>
      <c r="B1395" s="69" t="str">
        <f>VLOOKUP(A1395,'De Para'!$C$3:$D$195,2,0)</f>
        <v>FORNECEDORES</v>
      </c>
      <c r="C1395" s="83">
        <f t="shared" si="46"/>
        <v>12</v>
      </c>
      <c r="D1395" s="50" t="s">
        <v>258</v>
      </c>
      <c r="E1395" s="50" t="s">
        <v>410</v>
      </c>
      <c r="F1395" s="51">
        <v>44179</v>
      </c>
      <c r="G1395" s="50" t="s">
        <v>278</v>
      </c>
      <c r="H1395" s="52">
        <v>100</v>
      </c>
      <c r="I1395" s="50" t="s">
        <v>675</v>
      </c>
      <c r="J1395" s="50" t="s">
        <v>409</v>
      </c>
      <c r="K1395" s="50" t="s">
        <v>410</v>
      </c>
      <c r="L1395" s="50" t="s">
        <v>586</v>
      </c>
      <c r="M1395" s="52">
        <v>180872</v>
      </c>
      <c r="N1395" s="50" t="s">
        <v>587</v>
      </c>
      <c r="O1395" s="50" t="s">
        <v>1749</v>
      </c>
      <c r="P1395" s="55">
        <v>-2390.16</v>
      </c>
      <c r="Q1395" s="52">
        <v>12</v>
      </c>
      <c r="R1395" s="50" t="s">
        <v>2462</v>
      </c>
      <c r="S1395" s="52">
        <v>2020</v>
      </c>
      <c r="T1395" s="50" t="s">
        <v>2463</v>
      </c>
      <c r="U1395" s="50" t="s">
        <v>263</v>
      </c>
      <c r="V1395" s="50" t="s">
        <v>329</v>
      </c>
      <c r="W1395" s="50" t="s">
        <v>330</v>
      </c>
      <c r="X1395" s="52">
        <v>1</v>
      </c>
      <c r="Y1395" s="52">
        <v>152226</v>
      </c>
      <c r="Z1395" s="50" t="s">
        <v>266</v>
      </c>
      <c r="AA1395" s="52">
        <v>0</v>
      </c>
      <c r="AB1395" s="52">
        <v>0</v>
      </c>
      <c r="AC1395" s="51">
        <v>44179</v>
      </c>
      <c r="AD1395" s="88"/>
      <c r="AE1395" s="87" t="s">
        <v>670</v>
      </c>
    </row>
    <row r="1396" spans="1:31" ht="17.25" customHeight="1">
      <c r="A1396" s="57" t="str">
        <f t="shared" si="45"/>
        <v>SERVIÇO DE AUDITORIA/CONSULTORIA</v>
      </c>
      <c r="B1396" s="69" t="str">
        <f>VLOOKUP(A1396,'De Para'!$C$3:$D$195,2,0)</f>
        <v>FORNECEDORES</v>
      </c>
      <c r="C1396" s="83">
        <f t="shared" si="46"/>
        <v>12</v>
      </c>
      <c r="D1396" s="50" t="s">
        <v>258</v>
      </c>
      <c r="E1396" s="50" t="s">
        <v>410</v>
      </c>
      <c r="F1396" s="51">
        <v>44179</v>
      </c>
      <c r="G1396" s="50" t="s">
        <v>278</v>
      </c>
      <c r="H1396" s="52">
        <v>100</v>
      </c>
      <c r="I1396" s="50" t="s">
        <v>675</v>
      </c>
      <c r="J1396" s="50" t="s">
        <v>409</v>
      </c>
      <c r="K1396" s="50" t="s">
        <v>410</v>
      </c>
      <c r="L1396" s="50" t="s">
        <v>436</v>
      </c>
      <c r="M1396" s="52">
        <v>180873</v>
      </c>
      <c r="N1396" s="50" t="s">
        <v>437</v>
      </c>
      <c r="O1396" s="50" t="s">
        <v>1104</v>
      </c>
      <c r="P1396" s="55">
        <v>-19580</v>
      </c>
      <c r="Q1396" s="52">
        <v>12</v>
      </c>
      <c r="R1396" s="50" t="s">
        <v>2107</v>
      </c>
      <c r="S1396" s="52">
        <v>2020</v>
      </c>
      <c r="T1396" s="50" t="s">
        <v>2464</v>
      </c>
      <c r="U1396" s="50" t="s">
        <v>263</v>
      </c>
      <c r="V1396" s="50" t="s">
        <v>288</v>
      </c>
      <c r="W1396" s="50" t="s">
        <v>325</v>
      </c>
      <c r="X1396" s="52">
        <v>1</v>
      </c>
      <c r="Y1396" s="52">
        <v>152261</v>
      </c>
      <c r="Z1396" s="50" t="s">
        <v>266</v>
      </c>
      <c r="AA1396" s="52">
        <v>0</v>
      </c>
      <c r="AB1396" s="52">
        <v>0</v>
      </c>
      <c r="AC1396" s="51">
        <v>44179</v>
      </c>
      <c r="AD1396" s="88"/>
      <c r="AE1396" s="87" t="s">
        <v>670</v>
      </c>
    </row>
    <row r="1397" spans="1:31" ht="17.25" customHeight="1">
      <c r="A1397" s="57" t="str">
        <f t="shared" si="45"/>
        <v>COMBUSTÍVEIS E LUBRIFICANTES</v>
      </c>
      <c r="B1397" s="69" t="str">
        <f>VLOOKUP(A1397,'De Para'!$C$3:$D$195,2,0)</f>
        <v>FORNECEDORES</v>
      </c>
      <c r="C1397" s="83">
        <f t="shared" si="46"/>
        <v>12</v>
      </c>
      <c r="D1397" s="50" t="s">
        <v>258</v>
      </c>
      <c r="E1397" s="50" t="s">
        <v>410</v>
      </c>
      <c r="F1397" s="51">
        <v>44179</v>
      </c>
      <c r="G1397" s="50" t="s">
        <v>278</v>
      </c>
      <c r="H1397" s="52">
        <v>100</v>
      </c>
      <c r="I1397" s="50" t="s">
        <v>675</v>
      </c>
      <c r="J1397" s="50" t="s">
        <v>409</v>
      </c>
      <c r="K1397" s="50" t="s">
        <v>410</v>
      </c>
      <c r="L1397" s="50" t="s">
        <v>564</v>
      </c>
      <c r="M1397" s="52">
        <v>180874</v>
      </c>
      <c r="N1397" s="50" t="s">
        <v>565</v>
      </c>
      <c r="O1397" s="50" t="s">
        <v>1458</v>
      </c>
      <c r="P1397" s="55">
        <v>-2847.78</v>
      </c>
      <c r="Q1397" s="52">
        <v>12</v>
      </c>
      <c r="R1397" s="50" t="s">
        <v>2465</v>
      </c>
      <c r="S1397" s="52">
        <v>2020</v>
      </c>
      <c r="T1397" s="50" t="s">
        <v>2466</v>
      </c>
      <c r="U1397" s="50" t="s">
        <v>263</v>
      </c>
      <c r="V1397" s="50" t="s">
        <v>355</v>
      </c>
      <c r="W1397" s="50" t="s">
        <v>563</v>
      </c>
      <c r="X1397" s="52">
        <v>1</v>
      </c>
      <c r="Y1397" s="52">
        <v>152722</v>
      </c>
      <c r="Z1397" s="50" t="s">
        <v>266</v>
      </c>
      <c r="AA1397" s="52">
        <v>0</v>
      </c>
      <c r="AB1397" s="52">
        <v>0</v>
      </c>
      <c r="AC1397" s="51">
        <v>44179</v>
      </c>
      <c r="AD1397" s="88"/>
      <c r="AE1397" s="87" t="s">
        <v>670</v>
      </c>
    </row>
    <row r="1398" spans="1:31" ht="17.25" customHeight="1">
      <c r="A1398" s="57" t="str">
        <f t="shared" si="45"/>
        <v>SERVIÇO MANUTENÇÃO MÁQ E EQUI</v>
      </c>
      <c r="B1398" s="69" t="str">
        <f>VLOOKUP(A1398,'De Para'!$C$3:$D$195,2,0)</f>
        <v>FORNECEDORES</v>
      </c>
      <c r="C1398" s="83">
        <f t="shared" si="46"/>
        <v>12</v>
      </c>
      <c r="D1398" s="50" t="s">
        <v>258</v>
      </c>
      <c r="E1398" s="50" t="s">
        <v>410</v>
      </c>
      <c r="F1398" s="51">
        <v>44179</v>
      </c>
      <c r="G1398" s="50" t="s">
        <v>278</v>
      </c>
      <c r="H1398" s="52">
        <v>100</v>
      </c>
      <c r="I1398" s="50" t="s">
        <v>675</v>
      </c>
      <c r="J1398" s="50" t="s">
        <v>409</v>
      </c>
      <c r="K1398" s="50" t="s">
        <v>410</v>
      </c>
      <c r="L1398" s="50" t="s">
        <v>486</v>
      </c>
      <c r="M1398" s="52">
        <v>180875</v>
      </c>
      <c r="N1398" s="50" t="s">
        <v>487</v>
      </c>
      <c r="O1398" s="50" t="s">
        <v>1373</v>
      </c>
      <c r="P1398" s="55">
        <v>-3738</v>
      </c>
      <c r="Q1398" s="52">
        <v>12</v>
      </c>
      <c r="R1398" s="50" t="s">
        <v>2467</v>
      </c>
      <c r="S1398" s="52">
        <v>2020</v>
      </c>
      <c r="T1398" s="50" t="s">
        <v>2468</v>
      </c>
      <c r="U1398" s="50" t="s">
        <v>263</v>
      </c>
      <c r="V1398" s="50" t="s">
        <v>288</v>
      </c>
      <c r="W1398" s="50" t="s">
        <v>289</v>
      </c>
      <c r="X1398" s="52">
        <v>1</v>
      </c>
      <c r="Y1398" s="52">
        <v>152776</v>
      </c>
      <c r="Z1398" s="50" t="s">
        <v>266</v>
      </c>
      <c r="AA1398" s="52">
        <v>0</v>
      </c>
      <c r="AB1398" s="52">
        <v>0</v>
      </c>
      <c r="AC1398" s="51">
        <v>44179</v>
      </c>
      <c r="AD1398" s="88"/>
      <c r="AE1398" s="87" t="s">
        <v>670</v>
      </c>
    </row>
    <row r="1399" spans="1:31" ht="17.25" customHeight="1">
      <c r="A1399" s="57" t="str">
        <f t="shared" si="45"/>
        <v>ISS - IMPOSTO S/ SERVIÇOS TOMADOS</v>
      </c>
      <c r="B1399" s="69" t="str">
        <f>VLOOKUP(A1399,'De Para'!$C$3:$D$195,2,0)</f>
        <v>IMPOSTOS</v>
      </c>
      <c r="C1399" s="83">
        <f t="shared" si="46"/>
        <v>12</v>
      </c>
      <c r="D1399" s="50" t="s">
        <v>258</v>
      </c>
      <c r="E1399" s="50" t="s">
        <v>410</v>
      </c>
      <c r="F1399" s="51">
        <v>44179</v>
      </c>
      <c r="G1399" s="50" t="s">
        <v>278</v>
      </c>
      <c r="H1399" s="52">
        <v>100</v>
      </c>
      <c r="I1399" s="50" t="s">
        <v>675</v>
      </c>
      <c r="J1399" s="50" t="s">
        <v>409</v>
      </c>
      <c r="K1399" s="50" t="s">
        <v>410</v>
      </c>
      <c r="L1399" s="50" t="s">
        <v>364</v>
      </c>
      <c r="M1399" s="52">
        <v>180876</v>
      </c>
      <c r="N1399" s="50" t="s">
        <v>365</v>
      </c>
      <c r="O1399" s="50" t="s">
        <v>59</v>
      </c>
      <c r="P1399" s="55">
        <v>-51120</v>
      </c>
      <c r="Q1399" s="52">
        <v>12</v>
      </c>
      <c r="R1399" s="50" t="s">
        <v>2469</v>
      </c>
      <c r="S1399" s="52">
        <v>2020</v>
      </c>
      <c r="T1399" s="50" t="s">
        <v>2470</v>
      </c>
      <c r="U1399" s="50" t="s">
        <v>263</v>
      </c>
      <c r="V1399" s="50" t="s">
        <v>337</v>
      </c>
      <c r="W1399" s="50" t="s">
        <v>366</v>
      </c>
      <c r="X1399" s="52">
        <v>1</v>
      </c>
      <c r="Y1399" s="52">
        <v>153059</v>
      </c>
      <c r="Z1399" s="50" t="s">
        <v>266</v>
      </c>
      <c r="AA1399" s="52">
        <v>0</v>
      </c>
      <c r="AB1399" s="52">
        <v>0</v>
      </c>
      <c r="AC1399" s="51">
        <v>44179</v>
      </c>
      <c r="AD1399" s="88"/>
      <c r="AE1399" s="87" t="s">
        <v>670</v>
      </c>
    </row>
    <row r="1400" spans="1:31" ht="17.25" customHeight="1">
      <c r="A1400" s="57" t="str">
        <f t="shared" si="45"/>
        <v>ISS - IMPOSTO S/ SERVIÇOS TOMADOS</v>
      </c>
      <c r="B1400" s="69" t="str">
        <f>VLOOKUP(A1400,'De Para'!$C$3:$D$195,2,0)</f>
        <v>IMPOSTOS</v>
      </c>
      <c r="C1400" s="83">
        <f t="shared" si="46"/>
        <v>12</v>
      </c>
      <c r="D1400" s="50" t="s">
        <v>258</v>
      </c>
      <c r="E1400" s="50" t="s">
        <v>410</v>
      </c>
      <c r="F1400" s="51">
        <v>44179</v>
      </c>
      <c r="G1400" s="50" t="s">
        <v>278</v>
      </c>
      <c r="H1400" s="52">
        <v>100</v>
      </c>
      <c r="I1400" s="50" t="s">
        <v>675</v>
      </c>
      <c r="J1400" s="50" t="s">
        <v>409</v>
      </c>
      <c r="K1400" s="50" t="s">
        <v>410</v>
      </c>
      <c r="L1400" s="50" t="s">
        <v>364</v>
      </c>
      <c r="M1400" s="52">
        <v>180877</v>
      </c>
      <c r="N1400" s="50" t="s">
        <v>365</v>
      </c>
      <c r="O1400" s="50" t="s">
        <v>59</v>
      </c>
      <c r="P1400" s="55">
        <v>-4235.03</v>
      </c>
      <c r="Q1400" s="52">
        <v>12</v>
      </c>
      <c r="R1400" s="50" t="s">
        <v>2471</v>
      </c>
      <c r="S1400" s="52">
        <v>2020</v>
      </c>
      <c r="T1400" s="50" t="s">
        <v>2472</v>
      </c>
      <c r="U1400" s="50" t="s">
        <v>263</v>
      </c>
      <c r="V1400" s="50" t="s">
        <v>337</v>
      </c>
      <c r="W1400" s="50" t="s">
        <v>366</v>
      </c>
      <c r="X1400" s="52">
        <v>1</v>
      </c>
      <c r="Y1400" s="52">
        <v>153060</v>
      </c>
      <c r="Z1400" s="50" t="s">
        <v>266</v>
      </c>
      <c r="AA1400" s="52">
        <v>0</v>
      </c>
      <c r="AB1400" s="52">
        <v>0</v>
      </c>
      <c r="AC1400" s="51">
        <v>44179</v>
      </c>
      <c r="AD1400" s="88"/>
      <c r="AE1400" s="87" t="s">
        <v>670</v>
      </c>
    </row>
    <row r="1401" spans="1:31" ht="17.25" customHeight="1">
      <c r="A1401" s="57" t="str">
        <f t="shared" si="45"/>
        <v>ISS - IMPOSTO S/ SERVIÇOS TOMADOS</v>
      </c>
      <c r="B1401" s="69" t="str">
        <f>VLOOKUP(A1401,'De Para'!$C$3:$D$195,2,0)</f>
        <v>IMPOSTOS</v>
      </c>
      <c r="C1401" s="83">
        <f t="shared" si="46"/>
        <v>12</v>
      </c>
      <c r="D1401" s="50" t="s">
        <v>258</v>
      </c>
      <c r="E1401" s="50" t="s">
        <v>410</v>
      </c>
      <c r="F1401" s="51">
        <v>44179</v>
      </c>
      <c r="G1401" s="50" t="s">
        <v>278</v>
      </c>
      <c r="H1401" s="52">
        <v>100</v>
      </c>
      <c r="I1401" s="50" t="s">
        <v>675</v>
      </c>
      <c r="J1401" s="50" t="s">
        <v>409</v>
      </c>
      <c r="K1401" s="50" t="s">
        <v>410</v>
      </c>
      <c r="L1401" s="50" t="s">
        <v>364</v>
      </c>
      <c r="M1401" s="52">
        <v>180878</v>
      </c>
      <c r="N1401" s="50" t="s">
        <v>365</v>
      </c>
      <c r="O1401" s="50" t="s">
        <v>59</v>
      </c>
      <c r="P1401" s="55">
        <v>-52824</v>
      </c>
      <c r="Q1401" s="52">
        <v>12</v>
      </c>
      <c r="R1401" s="50" t="s">
        <v>2473</v>
      </c>
      <c r="S1401" s="52">
        <v>2020</v>
      </c>
      <c r="T1401" s="50" t="s">
        <v>2474</v>
      </c>
      <c r="U1401" s="50" t="s">
        <v>263</v>
      </c>
      <c r="V1401" s="50" t="s">
        <v>337</v>
      </c>
      <c r="W1401" s="50" t="s">
        <v>366</v>
      </c>
      <c r="X1401" s="52">
        <v>1</v>
      </c>
      <c r="Y1401" s="52">
        <v>153061</v>
      </c>
      <c r="Z1401" s="50" t="s">
        <v>266</v>
      </c>
      <c r="AA1401" s="52">
        <v>0</v>
      </c>
      <c r="AB1401" s="52">
        <v>0</v>
      </c>
      <c r="AC1401" s="51">
        <v>44179</v>
      </c>
      <c r="AD1401" s="88"/>
      <c r="AE1401" s="87" t="s">
        <v>670</v>
      </c>
    </row>
    <row r="1402" spans="1:31" ht="17.25" customHeight="1">
      <c r="A1402" s="57" t="str">
        <f t="shared" si="45"/>
        <v>ISS - IMPOSTO S/ SERVIÇOS TOMADOS</v>
      </c>
      <c r="B1402" s="69" t="str">
        <f>VLOOKUP(A1402,'De Para'!$C$3:$D$195,2,0)</f>
        <v>IMPOSTOS</v>
      </c>
      <c r="C1402" s="83">
        <f t="shared" si="46"/>
        <v>12</v>
      </c>
      <c r="D1402" s="50" t="s">
        <v>258</v>
      </c>
      <c r="E1402" s="50" t="s">
        <v>410</v>
      </c>
      <c r="F1402" s="51">
        <v>44179</v>
      </c>
      <c r="G1402" s="50" t="s">
        <v>278</v>
      </c>
      <c r="H1402" s="52">
        <v>100</v>
      </c>
      <c r="I1402" s="50" t="s">
        <v>675</v>
      </c>
      <c r="J1402" s="50" t="s">
        <v>409</v>
      </c>
      <c r="K1402" s="50" t="s">
        <v>410</v>
      </c>
      <c r="L1402" s="50" t="s">
        <v>364</v>
      </c>
      <c r="M1402" s="52">
        <v>180879</v>
      </c>
      <c r="N1402" s="50" t="s">
        <v>365</v>
      </c>
      <c r="O1402" s="50" t="s">
        <v>59</v>
      </c>
      <c r="P1402" s="55">
        <v>-2260.84</v>
      </c>
      <c r="Q1402" s="52">
        <v>12</v>
      </c>
      <c r="R1402" s="50" t="s">
        <v>2475</v>
      </c>
      <c r="S1402" s="52">
        <v>2020</v>
      </c>
      <c r="T1402" s="50" t="s">
        <v>2476</v>
      </c>
      <c r="U1402" s="50" t="s">
        <v>263</v>
      </c>
      <c r="V1402" s="50" t="s">
        <v>337</v>
      </c>
      <c r="W1402" s="50" t="s">
        <v>366</v>
      </c>
      <c r="X1402" s="52">
        <v>1</v>
      </c>
      <c r="Y1402" s="52">
        <v>153062</v>
      </c>
      <c r="Z1402" s="50" t="s">
        <v>266</v>
      </c>
      <c r="AA1402" s="52">
        <v>0</v>
      </c>
      <c r="AB1402" s="52">
        <v>0</v>
      </c>
      <c r="AC1402" s="51">
        <v>44179</v>
      </c>
      <c r="AD1402" s="88"/>
      <c r="AE1402" s="87" t="s">
        <v>670</v>
      </c>
    </row>
    <row r="1403" spans="1:31" ht="17.25" customHeight="1">
      <c r="A1403" s="57" t="str">
        <f t="shared" si="45"/>
        <v>ISS - IMPOSTO S/ SERVIÇOS TOMADOS</v>
      </c>
      <c r="B1403" s="69" t="str">
        <f>VLOOKUP(A1403,'De Para'!$C$3:$D$195,2,0)</f>
        <v>IMPOSTOS</v>
      </c>
      <c r="C1403" s="83">
        <f t="shared" si="46"/>
        <v>12</v>
      </c>
      <c r="D1403" s="50" t="s">
        <v>258</v>
      </c>
      <c r="E1403" s="50" t="s">
        <v>410</v>
      </c>
      <c r="F1403" s="51">
        <v>44179</v>
      </c>
      <c r="G1403" s="50" t="s">
        <v>278</v>
      </c>
      <c r="H1403" s="52">
        <v>100</v>
      </c>
      <c r="I1403" s="50" t="s">
        <v>675</v>
      </c>
      <c r="J1403" s="50" t="s">
        <v>409</v>
      </c>
      <c r="K1403" s="50" t="s">
        <v>410</v>
      </c>
      <c r="L1403" s="50" t="s">
        <v>364</v>
      </c>
      <c r="M1403" s="52">
        <v>180880</v>
      </c>
      <c r="N1403" s="50" t="s">
        <v>365</v>
      </c>
      <c r="O1403" s="50" t="s">
        <v>59</v>
      </c>
      <c r="P1403" s="55">
        <v>-4683.5600000000004</v>
      </c>
      <c r="Q1403" s="52">
        <v>12</v>
      </c>
      <c r="R1403" s="50" t="s">
        <v>2477</v>
      </c>
      <c r="S1403" s="52">
        <v>2020</v>
      </c>
      <c r="T1403" s="50" t="s">
        <v>2478</v>
      </c>
      <c r="U1403" s="50" t="s">
        <v>263</v>
      </c>
      <c r="V1403" s="50" t="s">
        <v>337</v>
      </c>
      <c r="W1403" s="50" t="s">
        <v>366</v>
      </c>
      <c r="X1403" s="52">
        <v>1</v>
      </c>
      <c r="Y1403" s="52">
        <v>153063</v>
      </c>
      <c r="Z1403" s="50" t="s">
        <v>266</v>
      </c>
      <c r="AA1403" s="52">
        <v>0</v>
      </c>
      <c r="AB1403" s="52">
        <v>0</v>
      </c>
      <c r="AC1403" s="51">
        <v>44179</v>
      </c>
      <c r="AD1403" s="88"/>
      <c r="AE1403" s="87" t="s">
        <v>670</v>
      </c>
    </row>
    <row r="1404" spans="1:31" ht="17.25" customHeight="1">
      <c r="A1404" s="57" t="str">
        <f t="shared" si="45"/>
        <v>ISS - IMPOSTO S/ SERVIÇOS TOMADOS</v>
      </c>
      <c r="B1404" s="69" t="str">
        <f>VLOOKUP(A1404,'De Para'!$C$3:$D$195,2,0)</f>
        <v>IMPOSTOS</v>
      </c>
      <c r="C1404" s="83">
        <f t="shared" si="46"/>
        <v>12</v>
      </c>
      <c r="D1404" s="50" t="s">
        <v>258</v>
      </c>
      <c r="E1404" s="50" t="s">
        <v>410</v>
      </c>
      <c r="F1404" s="51">
        <v>44179</v>
      </c>
      <c r="G1404" s="50" t="s">
        <v>278</v>
      </c>
      <c r="H1404" s="52">
        <v>100</v>
      </c>
      <c r="I1404" s="50" t="s">
        <v>675</v>
      </c>
      <c r="J1404" s="50" t="s">
        <v>409</v>
      </c>
      <c r="K1404" s="50" t="s">
        <v>410</v>
      </c>
      <c r="L1404" s="50" t="s">
        <v>364</v>
      </c>
      <c r="M1404" s="52">
        <v>180881</v>
      </c>
      <c r="N1404" s="50" t="s">
        <v>365</v>
      </c>
      <c r="O1404" s="50" t="s">
        <v>59</v>
      </c>
      <c r="P1404" s="55">
        <v>-89113.59</v>
      </c>
      <c r="Q1404" s="52">
        <v>12</v>
      </c>
      <c r="R1404" s="50" t="s">
        <v>2479</v>
      </c>
      <c r="S1404" s="52">
        <v>2020</v>
      </c>
      <c r="T1404" s="50" t="s">
        <v>2480</v>
      </c>
      <c r="U1404" s="50" t="s">
        <v>263</v>
      </c>
      <c r="V1404" s="50" t="s">
        <v>337</v>
      </c>
      <c r="W1404" s="50" t="s">
        <v>366</v>
      </c>
      <c r="X1404" s="52">
        <v>1</v>
      </c>
      <c r="Y1404" s="52">
        <v>153064</v>
      </c>
      <c r="Z1404" s="50" t="s">
        <v>266</v>
      </c>
      <c r="AA1404" s="52">
        <v>0</v>
      </c>
      <c r="AB1404" s="52">
        <v>0</v>
      </c>
      <c r="AC1404" s="51">
        <v>44179</v>
      </c>
      <c r="AD1404" s="88"/>
      <c r="AE1404" s="87" t="s">
        <v>670</v>
      </c>
    </row>
    <row r="1405" spans="1:31" ht="17.25" customHeight="1">
      <c r="A1405" s="57" t="str">
        <f t="shared" si="45"/>
        <v>ISS - IMPOSTO S/ SERVIÇOS TOMADOS</v>
      </c>
      <c r="B1405" s="69" t="str">
        <f>VLOOKUP(A1405,'De Para'!$C$3:$D$195,2,0)</f>
        <v>IMPOSTOS</v>
      </c>
      <c r="C1405" s="83">
        <f t="shared" si="46"/>
        <v>12</v>
      </c>
      <c r="D1405" s="50" t="s">
        <v>258</v>
      </c>
      <c r="E1405" s="50" t="s">
        <v>410</v>
      </c>
      <c r="F1405" s="51">
        <v>44179</v>
      </c>
      <c r="G1405" s="50" t="s">
        <v>278</v>
      </c>
      <c r="H1405" s="52">
        <v>100</v>
      </c>
      <c r="I1405" s="50" t="s">
        <v>675</v>
      </c>
      <c r="J1405" s="50" t="s">
        <v>409</v>
      </c>
      <c r="K1405" s="50" t="s">
        <v>410</v>
      </c>
      <c r="L1405" s="50" t="s">
        <v>364</v>
      </c>
      <c r="M1405" s="52">
        <v>180882</v>
      </c>
      <c r="N1405" s="50" t="s">
        <v>365</v>
      </c>
      <c r="O1405" s="50" t="s">
        <v>59</v>
      </c>
      <c r="P1405" s="55">
        <v>-1704</v>
      </c>
      <c r="Q1405" s="52">
        <v>12</v>
      </c>
      <c r="R1405" s="50" t="s">
        <v>2481</v>
      </c>
      <c r="S1405" s="52">
        <v>2020</v>
      </c>
      <c r="T1405" s="50" t="s">
        <v>2482</v>
      </c>
      <c r="U1405" s="50" t="s">
        <v>263</v>
      </c>
      <c r="V1405" s="50" t="s">
        <v>337</v>
      </c>
      <c r="W1405" s="50" t="s">
        <v>366</v>
      </c>
      <c r="X1405" s="52">
        <v>1</v>
      </c>
      <c r="Y1405" s="52">
        <v>153065</v>
      </c>
      <c r="Z1405" s="50" t="s">
        <v>266</v>
      </c>
      <c r="AA1405" s="52">
        <v>0</v>
      </c>
      <c r="AB1405" s="52">
        <v>0</v>
      </c>
      <c r="AC1405" s="51">
        <v>44179</v>
      </c>
      <c r="AD1405" s="88"/>
      <c r="AE1405" s="87" t="s">
        <v>670</v>
      </c>
    </row>
    <row r="1406" spans="1:31" ht="17.25" customHeight="1">
      <c r="A1406" s="57" t="str">
        <f t="shared" si="45"/>
        <v>ISS - IMPOSTO S/ SERVIÇOS TOMADOS</v>
      </c>
      <c r="B1406" s="69" t="str">
        <f>VLOOKUP(A1406,'De Para'!$C$3:$D$195,2,0)</f>
        <v>IMPOSTOS</v>
      </c>
      <c r="C1406" s="83">
        <f t="shared" si="46"/>
        <v>12</v>
      </c>
      <c r="D1406" s="50" t="s">
        <v>258</v>
      </c>
      <c r="E1406" s="50" t="s">
        <v>410</v>
      </c>
      <c r="F1406" s="51">
        <v>44179</v>
      </c>
      <c r="G1406" s="50" t="s">
        <v>278</v>
      </c>
      <c r="H1406" s="52">
        <v>100</v>
      </c>
      <c r="I1406" s="50" t="s">
        <v>675</v>
      </c>
      <c r="J1406" s="50" t="s">
        <v>409</v>
      </c>
      <c r="K1406" s="50" t="s">
        <v>410</v>
      </c>
      <c r="L1406" s="50" t="s">
        <v>364</v>
      </c>
      <c r="M1406" s="52">
        <v>180883</v>
      </c>
      <c r="N1406" s="50" t="s">
        <v>365</v>
      </c>
      <c r="O1406" s="50" t="s">
        <v>59</v>
      </c>
      <c r="P1406" s="55">
        <v>-421.66</v>
      </c>
      <c r="Q1406" s="52">
        <v>12</v>
      </c>
      <c r="R1406" s="50" t="s">
        <v>2483</v>
      </c>
      <c r="S1406" s="52">
        <v>2020</v>
      </c>
      <c r="T1406" s="50" t="s">
        <v>2484</v>
      </c>
      <c r="U1406" s="50" t="s">
        <v>263</v>
      </c>
      <c r="V1406" s="50" t="s">
        <v>337</v>
      </c>
      <c r="W1406" s="50" t="s">
        <v>366</v>
      </c>
      <c r="X1406" s="52">
        <v>1</v>
      </c>
      <c r="Y1406" s="52">
        <v>153066</v>
      </c>
      <c r="Z1406" s="50" t="s">
        <v>266</v>
      </c>
      <c r="AA1406" s="52">
        <v>0</v>
      </c>
      <c r="AB1406" s="52">
        <v>0</v>
      </c>
      <c r="AC1406" s="51">
        <v>44179</v>
      </c>
      <c r="AD1406" s="88"/>
      <c r="AE1406" s="87" t="s">
        <v>670</v>
      </c>
    </row>
    <row r="1407" spans="1:31" ht="17.25" customHeight="1">
      <c r="A1407" s="57" t="str">
        <f t="shared" si="45"/>
        <v>SERVIÇOS MÉDICOS</v>
      </c>
      <c r="B1407" s="69" t="str">
        <f>VLOOKUP(A1407,'De Para'!$C$3:$D$195,2,0)</f>
        <v>FORNECEDORES</v>
      </c>
      <c r="C1407" s="83">
        <f t="shared" si="46"/>
        <v>12</v>
      </c>
      <c r="D1407" s="50" t="s">
        <v>258</v>
      </c>
      <c r="E1407" s="50" t="s">
        <v>410</v>
      </c>
      <c r="F1407" s="51">
        <v>44179</v>
      </c>
      <c r="G1407" s="50" t="s">
        <v>278</v>
      </c>
      <c r="H1407" s="52">
        <v>100</v>
      </c>
      <c r="I1407" s="50" t="s">
        <v>675</v>
      </c>
      <c r="J1407" s="50" t="s">
        <v>409</v>
      </c>
      <c r="K1407" s="50" t="s">
        <v>410</v>
      </c>
      <c r="L1407" s="50" t="s">
        <v>293</v>
      </c>
      <c r="M1407" s="52">
        <v>180884</v>
      </c>
      <c r="N1407" s="50" t="s">
        <v>294</v>
      </c>
      <c r="O1407" s="50" t="s">
        <v>1439</v>
      </c>
      <c r="P1407" s="55">
        <v>-12480</v>
      </c>
      <c r="Q1407" s="52">
        <v>12</v>
      </c>
      <c r="R1407" s="50" t="s">
        <v>2485</v>
      </c>
      <c r="S1407" s="52">
        <v>2020</v>
      </c>
      <c r="T1407" s="50" t="s">
        <v>2486</v>
      </c>
      <c r="U1407" s="50" t="s">
        <v>263</v>
      </c>
      <c r="V1407" s="50" t="s">
        <v>288</v>
      </c>
      <c r="W1407" s="50" t="s">
        <v>295</v>
      </c>
      <c r="X1407" s="52">
        <v>1</v>
      </c>
      <c r="Y1407" s="52">
        <v>153160</v>
      </c>
      <c r="Z1407" s="50" t="s">
        <v>266</v>
      </c>
      <c r="AA1407" s="52">
        <v>0</v>
      </c>
      <c r="AB1407" s="52">
        <v>0</v>
      </c>
      <c r="AC1407" s="51">
        <v>44179</v>
      </c>
      <c r="AD1407" s="88"/>
      <c r="AE1407" s="87" t="s">
        <v>670</v>
      </c>
    </row>
    <row r="1408" spans="1:31" ht="17.25" customHeight="1">
      <c r="A1408" s="57" t="str">
        <f t="shared" si="45"/>
        <v>SERVIÇO DE LABORATÓRIO/APOIO DIAGNOSTICO</v>
      </c>
      <c r="B1408" s="69" t="str">
        <f>VLOOKUP(A1408,'De Para'!$C$3:$D$195,2,0)</f>
        <v>FORNECEDORES</v>
      </c>
      <c r="C1408" s="83">
        <f t="shared" si="46"/>
        <v>12</v>
      </c>
      <c r="D1408" s="50" t="s">
        <v>258</v>
      </c>
      <c r="E1408" s="50" t="s">
        <v>410</v>
      </c>
      <c r="F1408" s="51">
        <v>44179</v>
      </c>
      <c r="G1408" s="50" t="s">
        <v>278</v>
      </c>
      <c r="H1408" s="52">
        <v>100</v>
      </c>
      <c r="I1408" s="50" t="s">
        <v>675</v>
      </c>
      <c r="J1408" s="50" t="s">
        <v>409</v>
      </c>
      <c r="K1408" s="50" t="s">
        <v>410</v>
      </c>
      <c r="L1408" s="50" t="s">
        <v>297</v>
      </c>
      <c r="M1408" s="52">
        <v>180885</v>
      </c>
      <c r="N1408" s="50" t="s">
        <v>298</v>
      </c>
      <c r="O1408" s="50" t="s">
        <v>1279</v>
      </c>
      <c r="P1408" s="55">
        <v>-5400</v>
      </c>
      <c r="Q1408" s="52">
        <v>12</v>
      </c>
      <c r="R1408" s="50" t="s">
        <v>2487</v>
      </c>
      <c r="S1408" s="52">
        <v>2020</v>
      </c>
      <c r="T1408" s="50" t="s">
        <v>2488</v>
      </c>
      <c r="U1408" s="50" t="s">
        <v>263</v>
      </c>
      <c r="V1408" s="50" t="s">
        <v>288</v>
      </c>
      <c r="W1408" s="50" t="s">
        <v>289</v>
      </c>
      <c r="X1408" s="52">
        <v>1</v>
      </c>
      <c r="Y1408" s="52">
        <v>153203</v>
      </c>
      <c r="Z1408" s="50" t="s">
        <v>266</v>
      </c>
      <c r="AA1408" s="52">
        <v>0</v>
      </c>
      <c r="AB1408" s="52">
        <v>0</v>
      </c>
      <c r="AC1408" s="51">
        <v>44179</v>
      </c>
      <c r="AD1408" s="88"/>
      <c r="AE1408" s="87" t="s">
        <v>670</v>
      </c>
    </row>
    <row r="1409" spans="1:31" ht="17.25" customHeight="1">
      <c r="A1409" s="57" t="str">
        <f t="shared" si="45"/>
        <v>RESCISÕES</v>
      </c>
      <c r="B1409" s="69" t="str">
        <f>VLOOKUP(A1409,'De Para'!$C$3:$D$195,2,0)</f>
        <v>FOLHA E ENCARGOS</v>
      </c>
      <c r="C1409" s="83">
        <f t="shared" si="46"/>
        <v>12</v>
      </c>
      <c r="D1409" s="50" t="s">
        <v>258</v>
      </c>
      <c r="E1409" s="50" t="s">
        <v>410</v>
      </c>
      <c r="F1409" s="51">
        <v>44179</v>
      </c>
      <c r="G1409" s="50" t="s">
        <v>278</v>
      </c>
      <c r="H1409" s="52">
        <v>100</v>
      </c>
      <c r="I1409" s="50" t="s">
        <v>675</v>
      </c>
      <c r="J1409" s="50" t="s">
        <v>409</v>
      </c>
      <c r="K1409" s="50" t="s">
        <v>410</v>
      </c>
      <c r="L1409" s="50" t="s">
        <v>368</v>
      </c>
      <c r="M1409" s="52">
        <v>180886</v>
      </c>
      <c r="N1409" s="50" t="s">
        <v>369</v>
      </c>
      <c r="O1409" s="50" t="s">
        <v>369</v>
      </c>
      <c r="P1409" s="55">
        <v>-24388.13</v>
      </c>
      <c r="Q1409" s="52">
        <v>12</v>
      </c>
      <c r="R1409" s="50" t="s">
        <v>2489</v>
      </c>
      <c r="S1409" s="52">
        <v>2020</v>
      </c>
      <c r="T1409" s="50" t="s">
        <v>2490</v>
      </c>
      <c r="U1409" s="50" t="s">
        <v>263</v>
      </c>
      <c r="V1409" s="50" t="s">
        <v>282</v>
      </c>
      <c r="W1409" s="50" t="s">
        <v>292</v>
      </c>
      <c r="X1409" s="52">
        <v>1</v>
      </c>
      <c r="Y1409" s="52">
        <v>154587</v>
      </c>
      <c r="Z1409" s="50" t="s">
        <v>266</v>
      </c>
      <c r="AA1409" s="52">
        <v>0</v>
      </c>
      <c r="AB1409" s="52">
        <v>0</v>
      </c>
      <c r="AC1409" s="51">
        <v>44179</v>
      </c>
      <c r="AD1409" s="88"/>
      <c r="AE1409" s="87" t="s">
        <v>670</v>
      </c>
    </row>
    <row r="1410" spans="1:31" ht="17.25" customHeight="1">
      <c r="A1410" s="57" t="str">
        <f t="shared" si="45"/>
        <v>SERVIÇOS MÉDICOS</v>
      </c>
      <c r="B1410" s="69" t="str">
        <f>VLOOKUP(A1410,'De Para'!$C$3:$D$195,2,0)</f>
        <v>FORNECEDORES</v>
      </c>
      <c r="C1410" s="83">
        <f t="shared" si="46"/>
        <v>12</v>
      </c>
      <c r="D1410" s="50" t="s">
        <v>258</v>
      </c>
      <c r="E1410" s="50" t="s">
        <v>410</v>
      </c>
      <c r="F1410" s="51">
        <v>44179</v>
      </c>
      <c r="G1410" s="50" t="s">
        <v>278</v>
      </c>
      <c r="H1410" s="52">
        <v>100</v>
      </c>
      <c r="I1410" s="50" t="s">
        <v>675</v>
      </c>
      <c r="J1410" s="50" t="s">
        <v>409</v>
      </c>
      <c r="K1410" s="50" t="s">
        <v>410</v>
      </c>
      <c r="L1410" s="50" t="s">
        <v>293</v>
      </c>
      <c r="M1410" s="52">
        <v>180887</v>
      </c>
      <c r="N1410" s="50" t="s">
        <v>294</v>
      </c>
      <c r="O1410" s="50" t="s">
        <v>317</v>
      </c>
      <c r="P1410" s="55">
        <v>-337212.43</v>
      </c>
      <c r="Q1410" s="52">
        <v>12</v>
      </c>
      <c r="R1410" s="50" t="s">
        <v>2491</v>
      </c>
      <c r="S1410" s="52">
        <v>2020</v>
      </c>
      <c r="T1410" s="50" t="s">
        <v>2492</v>
      </c>
      <c r="U1410" s="50" t="s">
        <v>263</v>
      </c>
      <c r="V1410" s="50" t="s">
        <v>288</v>
      </c>
      <c r="W1410" s="50" t="s">
        <v>295</v>
      </c>
      <c r="X1410" s="52">
        <v>1</v>
      </c>
      <c r="Y1410" s="52">
        <v>153498</v>
      </c>
      <c r="Z1410" s="50" t="s">
        <v>266</v>
      </c>
      <c r="AA1410" s="52">
        <v>0</v>
      </c>
      <c r="AB1410" s="52">
        <v>0</v>
      </c>
      <c r="AC1410" s="51">
        <v>44179</v>
      </c>
      <c r="AD1410" s="88"/>
      <c r="AE1410" s="87" t="s">
        <v>670</v>
      </c>
    </row>
    <row r="1411" spans="1:31" ht="17.25" customHeight="1">
      <c r="A1411" s="57" t="str">
        <f t="shared" si="45"/>
        <v>TARIFAS BANCÁRIAS</v>
      </c>
      <c r="B1411" s="69" t="str">
        <f>VLOOKUP(A1411,'De Para'!$C$3:$D$195,2,0)</f>
        <v>PAGAMENTO DE IMPOSTOS E TAXAS</v>
      </c>
      <c r="C1411" s="83">
        <f t="shared" si="46"/>
        <v>12</v>
      </c>
      <c r="D1411" s="50" t="s">
        <v>258</v>
      </c>
      <c r="E1411" s="50" t="s">
        <v>410</v>
      </c>
      <c r="F1411" s="51">
        <v>44179</v>
      </c>
      <c r="G1411" s="50" t="s">
        <v>378</v>
      </c>
      <c r="H1411" s="52">
        <v>100</v>
      </c>
      <c r="I1411" s="50" t="s">
        <v>675</v>
      </c>
      <c r="J1411" s="50" t="s">
        <v>409</v>
      </c>
      <c r="K1411" s="50" t="s">
        <v>410</v>
      </c>
      <c r="L1411" s="50" t="s">
        <v>548</v>
      </c>
      <c r="M1411" s="52">
        <v>181046</v>
      </c>
      <c r="N1411" s="50" t="s">
        <v>549</v>
      </c>
      <c r="O1411" s="53"/>
      <c r="P1411" s="55">
        <v>-176.35</v>
      </c>
      <c r="Q1411" s="52">
        <v>12</v>
      </c>
      <c r="R1411" s="50" t="s">
        <v>262</v>
      </c>
      <c r="S1411" s="52">
        <v>2020</v>
      </c>
      <c r="T1411" s="50" t="s">
        <v>550</v>
      </c>
      <c r="U1411" s="50" t="s">
        <v>263</v>
      </c>
      <c r="V1411" s="50" t="s">
        <v>276</v>
      </c>
      <c r="W1411" s="50" t="s">
        <v>429</v>
      </c>
      <c r="X1411" s="52">
        <v>1</v>
      </c>
      <c r="Y1411" s="52"/>
      <c r="Z1411" s="50" t="s">
        <v>266</v>
      </c>
      <c r="AA1411" s="52">
        <v>0</v>
      </c>
      <c r="AB1411" s="52">
        <v>1</v>
      </c>
      <c r="AC1411" s="51">
        <v>44179</v>
      </c>
      <c r="AD1411" s="88"/>
      <c r="AE1411" s="87" t="s">
        <v>670</v>
      </c>
    </row>
    <row r="1412" spans="1:31" ht="17.25" customHeight="1">
      <c r="A1412" s="57" t="str">
        <f t="shared" si="45"/>
        <v>APLICAÇÃO / RESGATE DE APLICAÇÃO</v>
      </c>
      <c r="B1412" s="69" t="str">
        <f>VLOOKUP(A1412,'De Para'!$C$3:$D$195,2,0)</f>
        <v>RECEBÍVEIS NAO CORRENTES</v>
      </c>
      <c r="C1412" s="83">
        <f t="shared" si="46"/>
        <v>12</v>
      </c>
      <c r="D1412" s="50" t="s">
        <v>258</v>
      </c>
      <c r="E1412" s="50" t="s">
        <v>410</v>
      </c>
      <c r="F1412" s="51">
        <v>44179</v>
      </c>
      <c r="G1412" s="50" t="s">
        <v>259</v>
      </c>
      <c r="H1412" s="52">
        <v>100</v>
      </c>
      <c r="I1412" s="50" t="s">
        <v>2201</v>
      </c>
      <c r="J1412" s="50" t="s">
        <v>409</v>
      </c>
      <c r="K1412" s="50" t="s">
        <v>410</v>
      </c>
      <c r="L1412" s="50" t="s">
        <v>260</v>
      </c>
      <c r="M1412" s="52">
        <v>181047</v>
      </c>
      <c r="N1412" s="50" t="s">
        <v>261</v>
      </c>
      <c r="O1412" s="53"/>
      <c r="P1412" s="55">
        <v>-261126.06</v>
      </c>
      <c r="Q1412" s="52">
        <v>12</v>
      </c>
      <c r="R1412" s="50" t="s">
        <v>262</v>
      </c>
      <c r="S1412" s="52">
        <v>2020</v>
      </c>
      <c r="T1412" s="50" t="s">
        <v>2409</v>
      </c>
      <c r="U1412" s="50" t="s">
        <v>263</v>
      </c>
      <c r="V1412" s="50" t="s">
        <v>264</v>
      </c>
      <c r="W1412" s="50" t="s">
        <v>265</v>
      </c>
      <c r="X1412" s="52">
        <v>1</v>
      </c>
      <c r="Y1412" s="52"/>
      <c r="Z1412" s="50" t="s">
        <v>266</v>
      </c>
      <c r="AA1412" s="52">
        <v>0</v>
      </c>
      <c r="AB1412" s="52">
        <v>1</v>
      </c>
      <c r="AC1412" s="51">
        <v>44179</v>
      </c>
      <c r="AD1412" s="88"/>
      <c r="AE1412" s="87" t="s">
        <v>668</v>
      </c>
    </row>
    <row r="1413" spans="1:31" ht="17.25" customHeight="1">
      <c r="A1413" s="57" t="str">
        <f t="shared" si="45"/>
        <v>APLICAÇÃO / RESGATE DE APLICAÇÃO</v>
      </c>
      <c r="B1413" s="69" t="str">
        <f>VLOOKUP(A1413,'De Para'!$C$3:$D$195,2,0)</f>
        <v>RECEBÍVEIS NAO CORRENTES</v>
      </c>
      <c r="C1413" s="83">
        <f t="shared" si="46"/>
        <v>12</v>
      </c>
      <c r="D1413" s="50" t="s">
        <v>258</v>
      </c>
      <c r="E1413" s="50" t="s">
        <v>410</v>
      </c>
      <c r="F1413" s="51">
        <v>44179</v>
      </c>
      <c r="G1413" s="50" t="s">
        <v>624</v>
      </c>
      <c r="H1413" s="52">
        <v>100</v>
      </c>
      <c r="I1413" s="50" t="s">
        <v>675</v>
      </c>
      <c r="J1413" s="50" t="s">
        <v>409</v>
      </c>
      <c r="K1413" s="50" t="s">
        <v>410</v>
      </c>
      <c r="L1413" s="50" t="s">
        <v>260</v>
      </c>
      <c r="M1413" s="52">
        <v>181048</v>
      </c>
      <c r="N1413" s="50" t="s">
        <v>261</v>
      </c>
      <c r="O1413" s="53"/>
      <c r="P1413" s="55">
        <v>261126.06</v>
      </c>
      <c r="Q1413" s="52">
        <v>12</v>
      </c>
      <c r="R1413" s="50" t="s">
        <v>262</v>
      </c>
      <c r="S1413" s="52">
        <v>2020</v>
      </c>
      <c r="T1413" s="50" t="s">
        <v>2409</v>
      </c>
      <c r="U1413" s="50" t="s">
        <v>263</v>
      </c>
      <c r="V1413" s="50" t="s">
        <v>264</v>
      </c>
      <c r="W1413" s="50" t="s">
        <v>265</v>
      </c>
      <c r="X1413" s="52">
        <v>1</v>
      </c>
      <c r="Y1413" s="52"/>
      <c r="Z1413" s="50" t="s">
        <v>266</v>
      </c>
      <c r="AA1413" s="52">
        <v>0</v>
      </c>
      <c r="AB1413" s="52">
        <v>0</v>
      </c>
      <c r="AC1413" s="51">
        <v>44179</v>
      </c>
      <c r="AD1413" s="88"/>
      <c r="AE1413" s="87" t="s">
        <v>670</v>
      </c>
    </row>
    <row r="1414" spans="1:31" ht="17.25" customHeight="1">
      <c r="A1414" s="57" t="str">
        <f t="shared" si="45"/>
        <v>APLICAÇÃO / RESGATE DE APLICAÇÃO</v>
      </c>
      <c r="B1414" s="69" t="str">
        <f>VLOOKUP(A1414,'De Para'!$C$3:$D$195,2,0)</f>
        <v>RECEBÍVEIS NAO CORRENTES</v>
      </c>
      <c r="C1414" s="83">
        <f t="shared" si="46"/>
        <v>12</v>
      </c>
      <c r="D1414" s="50" t="s">
        <v>258</v>
      </c>
      <c r="E1414" s="50" t="s">
        <v>410</v>
      </c>
      <c r="F1414" s="51">
        <v>44179</v>
      </c>
      <c r="G1414" s="50" t="s">
        <v>259</v>
      </c>
      <c r="H1414" s="52">
        <v>100</v>
      </c>
      <c r="I1414" s="50" t="s">
        <v>2201</v>
      </c>
      <c r="J1414" s="50" t="s">
        <v>409</v>
      </c>
      <c r="K1414" s="50" t="s">
        <v>410</v>
      </c>
      <c r="L1414" s="50" t="s">
        <v>260</v>
      </c>
      <c r="M1414" s="52">
        <v>181049</v>
      </c>
      <c r="N1414" s="50" t="s">
        <v>261</v>
      </c>
      <c r="O1414" s="53"/>
      <c r="P1414" s="55">
        <v>-337215.3</v>
      </c>
      <c r="Q1414" s="52">
        <v>12</v>
      </c>
      <c r="R1414" s="50" t="s">
        <v>262</v>
      </c>
      <c r="S1414" s="52">
        <v>2020</v>
      </c>
      <c r="T1414" s="50" t="s">
        <v>2409</v>
      </c>
      <c r="U1414" s="50" t="s">
        <v>263</v>
      </c>
      <c r="V1414" s="50" t="s">
        <v>264</v>
      </c>
      <c r="W1414" s="50" t="s">
        <v>265</v>
      </c>
      <c r="X1414" s="52">
        <v>1</v>
      </c>
      <c r="Y1414" s="52"/>
      <c r="Z1414" s="50" t="s">
        <v>266</v>
      </c>
      <c r="AA1414" s="52">
        <v>0</v>
      </c>
      <c r="AB1414" s="52">
        <v>1</v>
      </c>
      <c r="AC1414" s="51">
        <v>44179</v>
      </c>
      <c r="AD1414" s="88"/>
      <c r="AE1414" s="87" t="s">
        <v>668</v>
      </c>
    </row>
    <row r="1415" spans="1:31" ht="17.25" customHeight="1">
      <c r="A1415" s="57" t="str">
        <f t="shared" si="45"/>
        <v>APLICAÇÃO / RESGATE DE APLICAÇÃO</v>
      </c>
      <c r="B1415" s="69" t="str">
        <f>VLOOKUP(A1415,'De Para'!$C$3:$D$195,2,0)</f>
        <v>RECEBÍVEIS NAO CORRENTES</v>
      </c>
      <c r="C1415" s="83">
        <f t="shared" si="46"/>
        <v>12</v>
      </c>
      <c r="D1415" s="50" t="s">
        <v>258</v>
      </c>
      <c r="E1415" s="50" t="s">
        <v>410</v>
      </c>
      <c r="F1415" s="51">
        <v>44179</v>
      </c>
      <c r="G1415" s="50" t="s">
        <v>624</v>
      </c>
      <c r="H1415" s="52">
        <v>100</v>
      </c>
      <c r="I1415" s="50" t="s">
        <v>675</v>
      </c>
      <c r="J1415" s="50" t="s">
        <v>409</v>
      </c>
      <c r="K1415" s="50" t="s">
        <v>410</v>
      </c>
      <c r="L1415" s="50" t="s">
        <v>260</v>
      </c>
      <c r="M1415" s="52">
        <v>181061</v>
      </c>
      <c r="N1415" s="50" t="s">
        <v>261</v>
      </c>
      <c r="O1415" s="53"/>
      <c r="P1415" s="55">
        <v>337215.3</v>
      </c>
      <c r="Q1415" s="52">
        <v>12</v>
      </c>
      <c r="R1415" s="50" t="s">
        <v>262</v>
      </c>
      <c r="S1415" s="52">
        <v>2020</v>
      </c>
      <c r="T1415" s="50" t="s">
        <v>2409</v>
      </c>
      <c r="U1415" s="50" t="s">
        <v>263</v>
      </c>
      <c r="V1415" s="50" t="s">
        <v>264</v>
      </c>
      <c r="W1415" s="50" t="s">
        <v>265</v>
      </c>
      <c r="X1415" s="52">
        <v>1</v>
      </c>
      <c r="Y1415" s="52"/>
      <c r="Z1415" s="50" t="s">
        <v>266</v>
      </c>
      <c r="AA1415" s="52">
        <v>0</v>
      </c>
      <c r="AB1415" s="52">
        <v>0</v>
      </c>
      <c r="AC1415" s="51">
        <v>44179</v>
      </c>
      <c r="AD1415" s="88"/>
      <c r="AE1415" s="87" t="s">
        <v>670</v>
      </c>
    </row>
    <row r="1416" spans="1:31" ht="17.25" customHeight="1">
      <c r="A1416" s="57" t="str">
        <f t="shared" si="45"/>
        <v>APLICAÇÃO / RESGATE DE APLICAÇÃO</v>
      </c>
      <c r="B1416" s="69" t="str">
        <f>VLOOKUP(A1416,'De Para'!$C$3:$D$195,2,0)</f>
        <v>RECEBÍVEIS NAO CORRENTES</v>
      </c>
      <c r="C1416" s="83">
        <f t="shared" si="46"/>
        <v>12</v>
      </c>
      <c r="D1416" s="50" t="s">
        <v>258</v>
      </c>
      <c r="E1416" s="50" t="s">
        <v>410</v>
      </c>
      <c r="F1416" s="51">
        <v>44179</v>
      </c>
      <c r="G1416" s="50" t="s">
        <v>259</v>
      </c>
      <c r="H1416" s="52">
        <v>100</v>
      </c>
      <c r="I1416" s="50" t="s">
        <v>2201</v>
      </c>
      <c r="J1416" s="50" t="s">
        <v>409</v>
      </c>
      <c r="K1416" s="50" t="s">
        <v>410</v>
      </c>
      <c r="L1416" s="50" t="s">
        <v>260</v>
      </c>
      <c r="M1416" s="52">
        <v>181062</v>
      </c>
      <c r="N1416" s="50" t="s">
        <v>261</v>
      </c>
      <c r="O1416" s="53"/>
      <c r="P1416" s="55">
        <v>-24385.65</v>
      </c>
      <c r="Q1416" s="52">
        <v>12</v>
      </c>
      <c r="R1416" s="50" t="s">
        <v>262</v>
      </c>
      <c r="S1416" s="52">
        <v>2020</v>
      </c>
      <c r="T1416" s="50" t="s">
        <v>2409</v>
      </c>
      <c r="U1416" s="50" t="s">
        <v>263</v>
      </c>
      <c r="V1416" s="50" t="s">
        <v>264</v>
      </c>
      <c r="W1416" s="50" t="s">
        <v>265</v>
      </c>
      <c r="X1416" s="52">
        <v>1</v>
      </c>
      <c r="Y1416" s="52"/>
      <c r="Z1416" s="50" t="s">
        <v>266</v>
      </c>
      <c r="AA1416" s="52">
        <v>0</v>
      </c>
      <c r="AB1416" s="52">
        <v>1</v>
      </c>
      <c r="AC1416" s="51">
        <v>44179</v>
      </c>
      <c r="AD1416" s="88"/>
      <c r="AE1416" s="87" t="s">
        <v>668</v>
      </c>
    </row>
    <row r="1417" spans="1:31" ht="17.25" customHeight="1">
      <c r="A1417" s="57" t="str">
        <f t="shared" si="45"/>
        <v>APLICAÇÃO / RESGATE DE APLICAÇÃO</v>
      </c>
      <c r="B1417" s="69" t="str">
        <f>VLOOKUP(A1417,'De Para'!$C$3:$D$195,2,0)</f>
        <v>RECEBÍVEIS NAO CORRENTES</v>
      </c>
      <c r="C1417" s="83">
        <f t="shared" si="46"/>
        <v>12</v>
      </c>
      <c r="D1417" s="50" t="s">
        <v>258</v>
      </c>
      <c r="E1417" s="50" t="s">
        <v>410</v>
      </c>
      <c r="F1417" s="51">
        <v>44179</v>
      </c>
      <c r="G1417" s="50" t="s">
        <v>624</v>
      </c>
      <c r="H1417" s="52">
        <v>100</v>
      </c>
      <c r="I1417" s="50" t="s">
        <v>675</v>
      </c>
      <c r="J1417" s="50" t="s">
        <v>409</v>
      </c>
      <c r="K1417" s="50" t="s">
        <v>410</v>
      </c>
      <c r="L1417" s="50" t="s">
        <v>260</v>
      </c>
      <c r="M1417" s="52">
        <v>181069</v>
      </c>
      <c r="N1417" s="50" t="s">
        <v>261</v>
      </c>
      <c r="O1417" s="53"/>
      <c r="P1417" s="55">
        <v>24385.65</v>
      </c>
      <c r="Q1417" s="52">
        <v>12</v>
      </c>
      <c r="R1417" s="50" t="s">
        <v>262</v>
      </c>
      <c r="S1417" s="52">
        <v>2020</v>
      </c>
      <c r="T1417" s="50" t="s">
        <v>2409</v>
      </c>
      <c r="U1417" s="50" t="s">
        <v>263</v>
      </c>
      <c r="V1417" s="50" t="s">
        <v>264</v>
      </c>
      <c r="W1417" s="50" t="s">
        <v>265</v>
      </c>
      <c r="X1417" s="52">
        <v>1</v>
      </c>
      <c r="Y1417" s="52"/>
      <c r="Z1417" s="50" t="s">
        <v>266</v>
      </c>
      <c r="AA1417" s="52">
        <v>0</v>
      </c>
      <c r="AB1417" s="52">
        <v>0</v>
      </c>
      <c r="AC1417" s="51">
        <v>44179</v>
      </c>
      <c r="AD1417" s="88"/>
      <c r="AE1417" s="87" t="s">
        <v>670</v>
      </c>
    </row>
    <row r="1418" spans="1:31" ht="17.25" customHeight="1">
      <c r="A1418" s="57" t="str">
        <f t="shared" si="45"/>
        <v>CORREIOS E TELÉGRAFOS</v>
      </c>
      <c r="B1418" s="69" t="str">
        <f>VLOOKUP(A1418,'De Para'!$C$3:$D$195,2,0)</f>
        <v>FORNECEDORES</v>
      </c>
      <c r="C1418" s="83">
        <f t="shared" si="46"/>
        <v>12</v>
      </c>
      <c r="D1418" s="50" t="s">
        <v>258</v>
      </c>
      <c r="E1418" s="50" t="s">
        <v>410</v>
      </c>
      <c r="F1418" s="51">
        <v>44181</v>
      </c>
      <c r="G1418" s="50" t="s">
        <v>278</v>
      </c>
      <c r="H1418" s="52">
        <v>100</v>
      </c>
      <c r="I1418" s="50" t="s">
        <v>675</v>
      </c>
      <c r="J1418" s="50" t="s">
        <v>409</v>
      </c>
      <c r="K1418" s="50" t="s">
        <v>410</v>
      </c>
      <c r="L1418" s="50" t="s">
        <v>651</v>
      </c>
      <c r="M1418" s="52">
        <v>181146</v>
      </c>
      <c r="N1418" s="50" t="s">
        <v>652</v>
      </c>
      <c r="O1418" s="50" t="s">
        <v>1906</v>
      </c>
      <c r="P1418" s="55">
        <v>-300</v>
      </c>
      <c r="Q1418" s="52">
        <v>12</v>
      </c>
      <c r="R1418" s="50" t="s">
        <v>2493</v>
      </c>
      <c r="S1418" s="52">
        <v>2020</v>
      </c>
      <c r="T1418" s="50" t="s">
        <v>2494</v>
      </c>
      <c r="U1418" s="50" t="s">
        <v>263</v>
      </c>
      <c r="V1418" s="50" t="s">
        <v>355</v>
      </c>
      <c r="W1418" s="50" t="s">
        <v>408</v>
      </c>
      <c r="X1418" s="52">
        <v>1</v>
      </c>
      <c r="Y1418" s="52">
        <v>155035</v>
      </c>
      <c r="Z1418" s="50" t="s">
        <v>266</v>
      </c>
      <c r="AA1418" s="52">
        <v>0</v>
      </c>
      <c r="AB1418" s="52">
        <v>0</v>
      </c>
      <c r="AC1418" s="51">
        <v>44181</v>
      </c>
      <c r="AD1418" s="88"/>
      <c r="AE1418" s="87" t="s">
        <v>670</v>
      </c>
    </row>
    <row r="1419" spans="1:31" ht="17.25" customHeight="1">
      <c r="A1419" s="57" t="str">
        <f t="shared" si="45"/>
        <v>MATERIAIS HOSPITALARES C/ RESTRICAO</v>
      </c>
      <c r="B1419" s="69" t="str">
        <f>VLOOKUP(A1419,'De Para'!$C$3:$D$195,2,0)</f>
        <v>FORNECEDORES</v>
      </c>
      <c r="C1419" s="83">
        <f t="shared" si="46"/>
        <v>12</v>
      </c>
      <c r="D1419" s="50" t="s">
        <v>258</v>
      </c>
      <c r="E1419" s="50" t="s">
        <v>410</v>
      </c>
      <c r="F1419" s="51">
        <v>44181</v>
      </c>
      <c r="G1419" s="50" t="s">
        <v>278</v>
      </c>
      <c r="H1419" s="52">
        <v>100</v>
      </c>
      <c r="I1419" s="50" t="s">
        <v>675</v>
      </c>
      <c r="J1419" s="50" t="s">
        <v>409</v>
      </c>
      <c r="K1419" s="50" t="s">
        <v>410</v>
      </c>
      <c r="L1419" s="50" t="s">
        <v>359</v>
      </c>
      <c r="M1419" s="52">
        <v>181147</v>
      </c>
      <c r="N1419" s="50" t="s">
        <v>360</v>
      </c>
      <c r="O1419" s="50" t="s">
        <v>2495</v>
      </c>
      <c r="P1419" s="55">
        <v>-31340.400000000001</v>
      </c>
      <c r="Q1419" s="52">
        <v>12</v>
      </c>
      <c r="R1419" s="50" t="s">
        <v>2496</v>
      </c>
      <c r="S1419" s="52">
        <v>2020</v>
      </c>
      <c r="T1419" s="50" t="s">
        <v>2497</v>
      </c>
      <c r="U1419" s="50" t="s">
        <v>263</v>
      </c>
      <c r="V1419" s="50" t="s">
        <v>303</v>
      </c>
      <c r="W1419" s="50" t="s">
        <v>344</v>
      </c>
      <c r="X1419" s="52">
        <v>1</v>
      </c>
      <c r="Y1419" s="52">
        <v>155198</v>
      </c>
      <c r="Z1419" s="50" t="s">
        <v>266</v>
      </c>
      <c r="AA1419" s="52">
        <v>0</v>
      </c>
      <c r="AB1419" s="52">
        <v>0</v>
      </c>
      <c r="AC1419" s="51">
        <v>44181</v>
      </c>
      <c r="AD1419" s="88"/>
      <c r="AE1419" s="87" t="s">
        <v>670</v>
      </c>
    </row>
    <row r="1420" spans="1:31" ht="17.25" customHeight="1">
      <c r="A1420" s="57" t="str">
        <f t="shared" si="45"/>
        <v>MATERIAIS HOSPITALARES C/ RESTRICAO</v>
      </c>
      <c r="B1420" s="69" t="str">
        <f>VLOOKUP(A1420,'De Para'!$C$3:$D$195,2,0)</f>
        <v>FORNECEDORES</v>
      </c>
      <c r="C1420" s="83">
        <f t="shared" si="46"/>
        <v>12</v>
      </c>
      <c r="D1420" s="50" t="s">
        <v>258</v>
      </c>
      <c r="E1420" s="50" t="s">
        <v>410</v>
      </c>
      <c r="F1420" s="51">
        <v>44182</v>
      </c>
      <c r="G1420" s="50" t="s">
        <v>278</v>
      </c>
      <c r="H1420" s="52">
        <v>100</v>
      </c>
      <c r="I1420" s="50" t="s">
        <v>675</v>
      </c>
      <c r="J1420" s="50" t="s">
        <v>409</v>
      </c>
      <c r="K1420" s="50" t="s">
        <v>410</v>
      </c>
      <c r="L1420" s="50" t="s">
        <v>359</v>
      </c>
      <c r="M1420" s="52">
        <v>181149</v>
      </c>
      <c r="N1420" s="50" t="s">
        <v>360</v>
      </c>
      <c r="O1420" s="50" t="s">
        <v>601</v>
      </c>
      <c r="P1420" s="55">
        <v>-3003.2</v>
      </c>
      <c r="Q1420" s="52">
        <v>12</v>
      </c>
      <c r="R1420" s="50" t="s">
        <v>2498</v>
      </c>
      <c r="S1420" s="52">
        <v>2020</v>
      </c>
      <c r="T1420" s="50" t="s">
        <v>2499</v>
      </c>
      <c r="U1420" s="50" t="s">
        <v>263</v>
      </c>
      <c r="V1420" s="50" t="s">
        <v>303</v>
      </c>
      <c r="W1420" s="50" t="s">
        <v>344</v>
      </c>
      <c r="X1420" s="52">
        <v>1</v>
      </c>
      <c r="Y1420" s="52">
        <v>150190</v>
      </c>
      <c r="Z1420" s="50" t="s">
        <v>266</v>
      </c>
      <c r="AA1420" s="52">
        <v>0</v>
      </c>
      <c r="AB1420" s="52">
        <v>0</v>
      </c>
      <c r="AC1420" s="51">
        <v>44182</v>
      </c>
      <c r="AD1420" s="88"/>
      <c r="AE1420" s="87" t="s">
        <v>670</v>
      </c>
    </row>
    <row r="1421" spans="1:31" ht="17.25" customHeight="1">
      <c r="A1421" s="57" t="str">
        <f t="shared" si="45"/>
        <v>MATERIAIS HOSPITALARES C/ RESTRICAO</v>
      </c>
      <c r="B1421" s="69" t="str">
        <f>VLOOKUP(A1421,'De Para'!$C$3:$D$195,2,0)</f>
        <v>FORNECEDORES</v>
      </c>
      <c r="C1421" s="83">
        <f t="shared" si="46"/>
        <v>12</v>
      </c>
      <c r="D1421" s="50" t="s">
        <v>258</v>
      </c>
      <c r="E1421" s="50" t="s">
        <v>410</v>
      </c>
      <c r="F1421" s="51">
        <v>44182</v>
      </c>
      <c r="G1421" s="50" t="s">
        <v>278</v>
      </c>
      <c r="H1421" s="52">
        <v>100</v>
      </c>
      <c r="I1421" s="50" t="s">
        <v>675</v>
      </c>
      <c r="J1421" s="50" t="s">
        <v>409</v>
      </c>
      <c r="K1421" s="50" t="s">
        <v>410</v>
      </c>
      <c r="L1421" s="50" t="s">
        <v>359</v>
      </c>
      <c r="M1421" s="52">
        <v>181150</v>
      </c>
      <c r="N1421" s="50" t="s">
        <v>360</v>
      </c>
      <c r="O1421" s="50" t="s">
        <v>387</v>
      </c>
      <c r="P1421" s="55">
        <v>-60.84</v>
      </c>
      <c r="Q1421" s="52">
        <v>12</v>
      </c>
      <c r="R1421" s="50" t="s">
        <v>2500</v>
      </c>
      <c r="S1421" s="52">
        <v>2020</v>
      </c>
      <c r="T1421" s="50" t="s">
        <v>2501</v>
      </c>
      <c r="U1421" s="50" t="s">
        <v>263</v>
      </c>
      <c r="V1421" s="50" t="s">
        <v>303</v>
      </c>
      <c r="W1421" s="50" t="s">
        <v>344</v>
      </c>
      <c r="X1421" s="52">
        <v>1</v>
      </c>
      <c r="Y1421" s="52">
        <v>150640</v>
      </c>
      <c r="Z1421" s="50" t="s">
        <v>266</v>
      </c>
      <c r="AA1421" s="52">
        <v>0</v>
      </c>
      <c r="AB1421" s="52">
        <v>0</v>
      </c>
      <c r="AC1421" s="51">
        <v>44182</v>
      </c>
      <c r="AD1421" s="88"/>
      <c r="AE1421" s="87" t="s">
        <v>670</v>
      </c>
    </row>
    <row r="1422" spans="1:31" ht="17.25" customHeight="1">
      <c r="A1422" s="57" t="str">
        <f t="shared" si="45"/>
        <v>MEDICAMENTOS C/ RESTRICAO</v>
      </c>
      <c r="B1422" s="69" t="str">
        <f>VLOOKUP(A1422,'De Para'!$C$3:$D$195,2,0)</f>
        <v>FORNECEDORES</v>
      </c>
      <c r="C1422" s="83">
        <f t="shared" si="46"/>
        <v>12</v>
      </c>
      <c r="D1422" s="50" t="s">
        <v>258</v>
      </c>
      <c r="E1422" s="50" t="s">
        <v>410</v>
      </c>
      <c r="F1422" s="51">
        <v>44182</v>
      </c>
      <c r="G1422" s="50" t="s">
        <v>278</v>
      </c>
      <c r="H1422" s="52">
        <v>100</v>
      </c>
      <c r="I1422" s="50" t="s">
        <v>675</v>
      </c>
      <c r="J1422" s="50" t="s">
        <v>409</v>
      </c>
      <c r="K1422" s="50" t="s">
        <v>410</v>
      </c>
      <c r="L1422" s="50" t="s">
        <v>341</v>
      </c>
      <c r="M1422" s="52">
        <v>181151</v>
      </c>
      <c r="N1422" s="50" t="s">
        <v>342</v>
      </c>
      <c r="O1422" s="50" t="s">
        <v>460</v>
      </c>
      <c r="P1422" s="55">
        <v>-1149.1099999999999</v>
      </c>
      <c r="Q1422" s="52">
        <v>12</v>
      </c>
      <c r="R1422" s="50" t="s">
        <v>2502</v>
      </c>
      <c r="S1422" s="52">
        <v>2020</v>
      </c>
      <c r="T1422" s="50" t="s">
        <v>2503</v>
      </c>
      <c r="U1422" s="50" t="s">
        <v>263</v>
      </c>
      <c r="V1422" s="50" t="s">
        <v>303</v>
      </c>
      <c r="W1422" s="50" t="s">
        <v>344</v>
      </c>
      <c r="X1422" s="52">
        <v>1</v>
      </c>
      <c r="Y1422" s="52">
        <v>150658</v>
      </c>
      <c r="Z1422" s="50" t="s">
        <v>266</v>
      </c>
      <c r="AA1422" s="52">
        <v>0</v>
      </c>
      <c r="AB1422" s="52">
        <v>0</v>
      </c>
      <c r="AC1422" s="51">
        <v>44182</v>
      </c>
      <c r="AD1422" s="88"/>
      <c r="AE1422" s="87" t="s">
        <v>670</v>
      </c>
    </row>
    <row r="1423" spans="1:31" ht="17.25" customHeight="1">
      <c r="A1423" s="57" t="str">
        <f t="shared" si="45"/>
        <v>INSS</v>
      </c>
      <c r="B1423" s="69" t="str">
        <f>VLOOKUP(A1423,'De Para'!$C$3:$D$195,2,0)</f>
        <v>FOLHA E ENCARGOS</v>
      </c>
      <c r="C1423" s="83">
        <f t="shared" si="46"/>
        <v>12</v>
      </c>
      <c r="D1423" s="50" t="s">
        <v>258</v>
      </c>
      <c r="E1423" s="50" t="s">
        <v>410</v>
      </c>
      <c r="F1423" s="51">
        <v>44182</v>
      </c>
      <c r="G1423" s="50" t="s">
        <v>278</v>
      </c>
      <c r="H1423" s="52">
        <v>100</v>
      </c>
      <c r="I1423" s="50" t="s">
        <v>675</v>
      </c>
      <c r="J1423" s="50" t="s">
        <v>409</v>
      </c>
      <c r="K1423" s="50" t="s">
        <v>410</v>
      </c>
      <c r="L1423" s="50" t="s">
        <v>345</v>
      </c>
      <c r="M1423" s="52">
        <v>181152</v>
      </c>
      <c r="N1423" s="50" t="s">
        <v>346</v>
      </c>
      <c r="O1423" s="50" t="s">
        <v>347</v>
      </c>
      <c r="P1423" s="55">
        <v>-79154.69</v>
      </c>
      <c r="Q1423" s="52">
        <v>12</v>
      </c>
      <c r="R1423" s="50" t="s">
        <v>2504</v>
      </c>
      <c r="S1423" s="52">
        <v>2020</v>
      </c>
      <c r="T1423" s="50" t="s">
        <v>2505</v>
      </c>
      <c r="U1423" s="50" t="s">
        <v>263</v>
      </c>
      <c r="V1423" s="50" t="s">
        <v>282</v>
      </c>
      <c r="W1423" s="50" t="s">
        <v>348</v>
      </c>
      <c r="X1423" s="52">
        <v>1</v>
      </c>
      <c r="Y1423" s="52">
        <v>152401</v>
      </c>
      <c r="Z1423" s="50" t="s">
        <v>266</v>
      </c>
      <c r="AA1423" s="52">
        <v>0</v>
      </c>
      <c r="AB1423" s="52">
        <v>0</v>
      </c>
      <c r="AC1423" s="51">
        <v>44182</v>
      </c>
      <c r="AD1423" s="88"/>
      <c r="AE1423" s="87" t="s">
        <v>670</v>
      </c>
    </row>
    <row r="1424" spans="1:31" ht="17.25" customHeight="1">
      <c r="A1424" s="57" t="str">
        <f t="shared" si="45"/>
        <v>MATERIAIS HOSPITALARES C/ RESTRICAO</v>
      </c>
      <c r="B1424" s="69" t="str">
        <f>VLOOKUP(A1424,'De Para'!$C$3:$D$195,2,0)</f>
        <v>FORNECEDORES</v>
      </c>
      <c r="C1424" s="83">
        <f t="shared" si="46"/>
        <v>12</v>
      </c>
      <c r="D1424" s="50" t="s">
        <v>258</v>
      </c>
      <c r="E1424" s="50" t="s">
        <v>410</v>
      </c>
      <c r="F1424" s="51">
        <v>44182</v>
      </c>
      <c r="G1424" s="50" t="s">
        <v>278</v>
      </c>
      <c r="H1424" s="52">
        <v>100</v>
      </c>
      <c r="I1424" s="50" t="s">
        <v>675</v>
      </c>
      <c r="J1424" s="50" t="s">
        <v>409</v>
      </c>
      <c r="K1424" s="50" t="s">
        <v>410</v>
      </c>
      <c r="L1424" s="50" t="s">
        <v>359</v>
      </c>
      <c r="M1424" s="52">
        <v>181153</v>
      </c>
      <c r="N1424" s="50" t="s">
        <v>360</v>
      </c>
      <c r="O1424" s="50" t="s">
        <v>372</v>
      </c>
      <c r="P1424" s="55">
        <v>-314.8</v>
      </c>
      <c r="Q1424" s="52">
        <v>12</v>
      </c>
      <c r="R1424" s="50" t="s">
        <v>2506</v>
      </c>
      <c r="S1424" s="52">
        <v>2020</v>
      </c>
      <c r="T1424" s="50" t="s">
        <v>2507</v>
      </c>
      <c r="U1424" s="50" t="s">
        <v>263</v>
      </c>
      <c r="V1424" s="50" t="s">
        <v>303</v>
      </c>
      <c r="W1424" s="50" t="s">
        <v>344</v>
      </c>
      <c r="X1424" s="52">
        <v>1</v>
      </c>
      <c r="Y1424" s="52">
        <v>152671</v>
      </c>
      <c r="Z1424" s="50" t="s">
        <v>266</v>
      </c>
      <c r="AA1424" s="52">
        <v>0</v>
      </c>
      <c r="AB1424" s="52">
        <v>0</v>
      </c>
      <c r="AC1424" s="51">
        <v>44182</v>
      </c>
      <c r="AD1424" s="88"/>
      <c r="AE1424" s="87" t="s">
        <v>670</v>
      </c>
    </row>
    <row r="1425" spans="1:31" ht="17.25" customHeight="1">
      <c r="A1425" s="57" t="str">
        <f t="shared" si="45"/>
        <v>MEDICAMENTOS C/ RESTRICAO</v>
      </c>
      <c r="B1425" s="69" t="str">
        <f>VLOOKUP(A1425,'De Para'!$C$3:$D$195,2,0)</f>
        <v>FORNECEDORES</v>
      </c>
      <c r="C1425" s="83">
        <f t="shared" si="46"/>
        <v>12</v>
      </c>
      <c r="D1425" s="50" t="s">
        <v>258</v>
      </c>
      <c r="E1425" s="50" t="s">
        <v>410</v>
      </c>
      <c r="F1425" s="51">
        <v>44182</v>
      </c>
      <c r="G1425" s="50" t="s">
        <v>278</v>
      </c>
      <c r="H1425" s="52">
        <v>100</v>
      </c>
      <c r="I1425" s="50" t="s">
        <v>675</v>
      </c>
      <c r="J1425" s="50" t="s">
        <v>409</v>
      </c>
      <c r="K1425" s="50" t="s">
        <v>410</v>
      </c>
      <c r="L1425" s="50" t="s">
        <v>341</v>
      </c>
      <c r="M1425" s="52">
        <v>181154</v>
      </c>
      <c r="N1425" s="50" t="s">
        <v>342</v>
      </c>
      <c r="O1425" s="50" t="s">
        <v>387</v>
      </c>
      <c r="P1425" s="55">
        <v>-10985</v>
      </c>
      <c r="Q1425" s="52">
        <v>12</v>
      </c>
      <c r="R1425" s="50" t="s">
        <v>2508</v>
      </c>
      <c r="S1425" s="52">
        <v>2020</v>
      </c>
      <c r="T1425" s="50" t="s">
        <v>2509</v>
      </c>
      <c r="U1425" s="50" t="s">
        <v>263</v>
      </c>
      <c r="V1425" s="50" t="s">
        <v>303</v>
      </c>
      <c r="W1425" s="50" t="s">
        <v>344</v>
      </c>
      <c r="X1425" s="52">
        <v>1</v>
      </c>
      <c r="Y1425" s="52">
        <v>152676</v>
      </c>
      <c r="Z1425" s="50" t="s">
        <v>266</v>
      </c>
      <c r="AA1425" s="52">
        <v>0</v>
      </c>
      <c r="AB1425" s="52">
        <v>0</v>
      </c>
      <c r="AC1425" s="51">
        <v>44182</v>
      </c>
      <c r="AD1425" s="88"/>
      <c r="AE1425" s="87" t="s">
        <v>670</v>
      </c>
    </row>
    <row r="1426" spans="1:31" ht="17.25" customHeight="1">
      <c r="A1426" s="57" t="str">
        <f t="shared" si="45"/>
        <v>MATERIAIS HOSPITALARES C/ RESTRICAO</v>
      </c>
      <c r="B1426" s="69" t="str">
        <f>VLOOKUP(A1426,'De Para'!$C$3:$D$195,2,0)</f>
        <v>FORNECEDORES</v>
      </c>
      <c r="C1426" s="83">
        <f t="shared" si="46"/>
        <v>12</v>
      </c>
      <c r="D1426" s="50" t="s">
        <v>258</v>
      </c>
      <c r="E1426" s="50" t="s">
        <v>410</v>
      </c>
      <c r="F1426" s="51">
        <v>44182</v>
      </c>
      <c r="G1426" s="50" t="s">
        <v>278</v>
      </c>
      <c r="H1426" s="52">
        <v>100</v>
      </c>
      <c r="I1426" s="50" t="s">
        <v>675</v>
      </c>
      <c r="J1426" s="50" t="s">
        <v>409</v>
      </c>
      <c r="K1426" s="50" t="s">
        <v>410</v>
      </c>
      <c r="L1426" s="50" t="s">
        <v>359</v>
      </c>
      <c r="M1426" s="52">
        <v>181155</v>
      </c>
      <c r="N1426" s="50" t="s">
        <v>360</v>
      </c>
      <c r="O1426" s="50" t="s">
        <v>372</v>
      </c>
      <c r="P1426" s="55">
        <v>-3298.5</v>
      </c>
      <c r="Q1426" s="52">
        <v>12</v>
      </c>
      <c r="R1426" s="50" t="s">
        <v>2510</v>
      </c>
      <c r="S1426" s="52">
        <v>2020</v>
      </c>
      <c r="T1426" s="50" t="s">
        <v>2511</v>
      </c>
      <c r="U1426" s="50" t="s">
        <v>263</v>
      </c>
      <c r="V1426" s="50" t="s">
        <v>303</v>
      </c>
      <c r="W1426" s="50" t="s">
        <v>344</v>
      </c>
      <c r="X1426" s="52">
        <v>1</v>
      </c>
      <c r="Y1426" s="52">
        <v>152685</v>
      </c>
      <c r="Z1426" s="50" t="s">
        <v>266</v>
      </c>
      <c r="AA1426" s="52">
        <v>0</v>
      </c>
      <c r="AB1426" s="52">
        <v>0</v>
      </c>
      <c r="AC1426" s="51">
        <v>44182</v>
      </c>
      <c r="AD1426" s="88"/>
      <c r="AE1426" s="87" t="s">
        <v>670</v>
      </c>
    </row>
    <row r="1427" spans="1:31" ht="17.25" customHeight="1">
      <c r="A1427" s="57" t="str">
        <f t="shared" si="45"/>
        <v>MEDICAMENTOS C/ RESTRICAO</v>
      </c>
      <c r="B1427" s="69" t="str">
        <f>VLOOKUP(A1427,'De Para'!$C$3:$D$195,2,0)</f>
        <v>FORNECEDORES</v>
      </c>
      <c r="C1427" s="83">
        <f t="shared" si="46"/>
        <v>12</v>
      </c>
      <c r="D1427" s="50" t="s">
        <v>258</v>
      </c>
      <c r="E1427" s="50" t="s">
        <v>410</v>
      </c>
      <c r="F1427" s="51">
        <v>44182</v>
      </c>
      <c r="G1427" s="50" t="s">
        <v>278</v>
      </c>
      <c r="H1427" s="52">
        <v>100</v>
      </c>
      <c r="I1427" s="50" t="s">
        <v>675</v>
      </c>
      <c r="J1427" s="50" t="s">
        <v>409</v>
      </c>
      <c r="K1427" s="50" t="s">
        <v>410</v>
      </c>
      <c r="L1427" s="50" t="s">
        <v>341</v>
      </c>
      <c r="M1427" s="52">
        <v>181156</v>
      </c>
      <c r="N1427" s="50" t="s">
        <v>342</v>
      </c>
      <c r="O1427" s="50" t="s">
        <v>538</v>
      </c>
      <c r="P1427" s="55">
        <v>-774.86</v>
      </c>
      <c r="Q1427" s="52">
        <v>12</v>
      </c>
      <c r="R1427" s="50" t="s">
        <v>2512</v>
      </c>
      <c r="S1427" s="52">
        <v>2020</v>
      </c>
      <c r="T1427" s="50" t="s">
        <v>2513</v>
      </c>
      <c r="U1427" s="50" t="s">
        <v>263</v>
      </c>
      <c r="V1427" s="50" t="s">
        <v>303</v>
      </c>
      <c r="W1427" s="50" t="s">
        <v>344</v>
      </c>
      <c r="X1427" s="52">
        <v>1</v>
      </c>
      <c r="Y1427" s="52">
        <v>152699</v>
      </c>
      <c r="Z1427" s="50" t="s">
        <v>266</v>
      </c>
      <c r="AA1427" s="52">
        <v>0</v>
      </c>
      <c r="AB1427" s="52">
        <v>0</v>
      </c>
      <c r="AC1427" s="51">
        <v>44182</v>
      </c>
      <c r="AD1427" s="88"/>
      <c r="AE1427" s="87" t="s">
        <v>670</v>
      </c>
    </row>
    <row r="1428" spans="1:31" ht="17.25" customHeight="1">
      <c r="A1428" s="57" t="str">
        <f t="shared" si="45"/>
        <v>SERVIÇO DE LAVANDERIA</v>
      </c>
      <c r="B1428" s="69" t="str">
        <f>VLOOKUP(A1428,'De Para'!$C$3:$D$195,2,0)</f>
        <v>FORNECEDORES</v>
      </c>
      <c r="C1428" s="83">
        <f t="shared" si="46"/>
        <v>12</v>
      </c>
      <c r="D1428" s="50" t="s">
        <v>258</v>
      </c>
      <c r="E1428" s="50" t="s">
        <v>410</v>
      </c>
      <c r="F1428" s="51">
        <v>44182</v>
      </c>
      <c r="G1428" s="50" t="s">
        <v>278</v>
      </c>
      <c r="H1428" s="52">
        <v>100</v>
      </c>
      <c r="I1428" s="50" t="s">
        <v>675</v>
      </c>
      <c r="J1428" s="50" t="s">
        <v>409</v>
      </c>
      <c r="K1428" s="50" t="s">
        <v>410</v>
      </c>
      <c r="L1428" s="50" t="s">
        <v>326</v>
      </c>
      <c r="M1428" s="52">
        <v>181157</v>
      </c>
      <c r="N1428" s="50" t="s">
        <v>327</v>
      </c>
      <c r="O1428" s="50" t="s">
        <v>332</v>
      </c>
      <c r="P1428" s="55">
        <v>-61681.94</v>
      </c>
      <c r="Q1428" s="52">
        <v>12</v>
      </c>
      <c r="R1428" s="50" t="s">
        <v>2514</v>
      </c>
      <c r="S1428" s="52">
        <v>2020</v>
      </c>
      <c r="T1428" s="50" t="s">
        <v>2515</v>
      </c>
      <c r="U1428" s="50" t="s">
        <v>263</v>
      </c>
      <c r="V1428" s="50" t="s">
        <v>288</v>
      </c>
      <c r="W1428" s="50" t="s">
        <v>289</v>
      </c>
      <c r="X1428" s="52">
        <v>1</v>
      </c>
      <c r="Y1428" s="52">
        <v>153534</v>
      </c>
      <c r="Z1428" s="50" t="s">
        <v>266</v>
      </c>
      <c r="AA1428" s="52">
        <v>0</v>
      </c>
      <c r="AB1428" s="52">
        <v>0</v>
      </c>
      <c r="AC1428" s="51">
        <v>44182</v>
      </c>
      <c r="AD1428" s="88"/>
      <c r="AE1428" s="87" t="s">
        <v>670</v>
      </c>
    </row>
    <row r="1429" spans="1:31" ht="17.25" customHeight="1">
      <c r="A1429" s="57" t="str">
        <f t="shared" si="45"/>
        <v>SERVIÇO DE MANUTENÇÃO DE SOFTWARE/HARDWARE</v>
      </c>
      <c r="B1429" s="69" t="str">
        <f>VLOOKUP(A1429,'De Para'!$C$3:$D$195,2,0)</f>
        <v>FORNECEDORES</v>
      </c>
      <c r="C1429" s="83">
        <f t="shared" si="46"/>
        <v>12</v>
      </c>
      <c r="D1429" s="50" t="s">
        <v>258</v>
      </c>
      <c r="E1429" s="50" t="s">
        <v>410</v>
      </c>
      <c r="F1429" s="51">
        <v>44182</v>
      </c>
      <c r="G1429" s="50" t="s">
        <v>278</v>
      </c>
      <c r="H1429" s="52">
        <v>100</v>
      </c>
      <c r="I1429" s="50" t="s">
        <v>675</v>
      </c>
      <c r="J1429" s="50" t="s">
        <v>409</v>
      </c>
      <c r="K1429" s="50" t="s">
        <v>410</v>
      </c>
      <c r="L1429" s="50" t="s">
        <v>285</v>
      </c>
      <c r="M1429" s="52">
        <v>181158</v>
      </c>
      <c r="N1429" s="50" t="s">
        <v>286</v>
      </c>
      <c r="O1429" s="50" t="s">
        <v>554</v>
      </c>
      <c r="P1429" s="55">
        <v>-3640</v>
      </c>
      <c r="Q1429" s="52">
        <v>12</v>
      </c>
      <c r="R1429" s="50" t="s">
        <v>2516</v>
      </c>
      <c r="S1429" s="52">
        <v>2020</v>
      </c>
      <c r="T1429" s="50" t="s">
        <v>2517</v>
      </c>
      <c r="U1429" s="50" t="s">
        <v>263</v>
      </c>
      <c r="V1429" s="50" t="s">
        <v>288</v>
      </c>
      <c r="W1429" s="50" t="s">
        <v>289</v>
      </c>
      <c r="X1429" s="52">
        <v>1</v>
      </c>
      <c r="Y1429" s="52">
        <v>153541</v>
      </c>
      <c r="Z1429" s="50" t="s">
        <v>266</v>
      </c>
      <c r="AA1429" s="52">
        <v>0</v>
      </c>
      <c r="AB1429" s="52">
        <v>0</v>
      </c>
      <c r="AC1429" s="51">
        <v>44182</v>
      </c>
      <c r="AD1429" s="88"/>
      <c r="AE1429" s="87" t="s">
        <v>670</v>
      </c>
    </row>
    <row r="1430" spans="1:31" ht="17.25" customHeight="1">
      <c r="A1430" s="57" t="str">
        <f t="shared" si="45"/>
        <v>GÊNEROS ALIMENTÍCIOS</v>
      </c>
      <c r="B1430" s="69" t="str">
        <f>VLOOKUP(A1430,'De Para'!$C$3:$D$195,2,0)</f>
        <v>FORNECEDORES</v>
      </c>
      <c r="C1430" s="83">
        <f t="shared" si="46"/>
        <v>12</v>
      </c>
      <c r="D1430" s="50" t="s">
        <v>258</v>
      </c>
      <c r="E1430" s="50" t="s">
        <v>410</v>
      </c>
      <c r="F1430" s="51">
        <v>44182</v>
      </c>
      <c r="G1430" s="50" t="s">
        <v>278</v>
      </c>
      <c r="H1430" s="52">
        <v>100</v>
      </c>
      <c r="I1430" s="50" t="s">
        <v>675</v>
      </c>
      <c r="J1430" s="50" t="s">
        <v>409</v>
      </c>
      <c r="K1430" s="50" t="s">
        <v>410</v>
      </c>
      <c r="L1430" s="50" t="s">
        <v>300</v>
      </c>
      <c r="M1430" s="52">
        <v>181159</v>
      </c>
      <c r="N1430" s="50" t="s">
        <v>301</v>
      </c>
      <c r="O1430" s="50" t="s">
        <v>1668</v>
      </c>
      <c r="P1430" s="55">
        <v>-87793.4</v>
      </c>
      <c r="Q1430" s="52">
        <v>12</v>
      </c>
      <c r="R1430" s="50" t="s">
        <v>2447</v>
      </c>
      <c r="S1430" s="52">
        <v>2020</v>
      </c>
      <c r="T1430" s="50" t="s">
        <v>2518</v>
      </c>
      <c r="U1430" s="50" t="s">
        <v>263</v>
      </c>
      <c r="V1430" s="50" t="s">
        <v>303</v>
      </c>
      <c r="W1430" s="50" t="s">
        <v>304</v>
      </c>
      <c r="X1430" s="52">
        <v>1</v>
      </c>
      <c r="Y1430" s="52">
        <v>153582</v>
      </c>
      <c r="Z1430" s="50" t="s">
        <v>266</v>
      </c>
      <c r="AA1430" s="52">
        <v>0</v>
      </c>
      <c r="AB1430" s="52">
        <v>0</v>
      </c>
      <c r="AC1430" s="51">
        <v>44182</v>
      </c>
      <c r="AD1430" s="88"/>
      <c r="AE1430" s="87" t="s">
        <v>670</v>
      </c>
    </row>
    <row r="1431" spans="1:31" ht="17.25" customHeight="1">
      <c r="A1431" s="57" t="str">
        <f t="shared" si="45"/>
        <v>ALUGUEL DE CILINDROS DE OXIGÊNIO</v>
      </c>
      <c r="B1431" s="69" t="str">
        <f>VLOOKUP(A1431,'De Para'!$C$3:$D$195,2,0)</f>
        <v>FORNECEDORES</v>
      </c>
      <c r="C1431" s="83">
        <f t="shared" si="46"/>
        <v>12</v>
      </c>
      <c r="D1431" s="50" t="s">
        <v>258</v>
      </c>
      <c r="E1431" s="50" t="s">
        <v>410</v>
      </c>
      <c r="F1431" s="51">
        <v>44182</v>
      </c>
      <c r="G1431" s="50" t="s">
        <v>278</v>
      </c>
      <c r="H1431" s="52">
        <v>100</v>
      </c>
      <c r="I1431" s="50" t="s">
        <v>675</v>
      </c>
      <c r="J1431" s="50" t="s">
        <v>409</v>
      </c>
      <c r="K1431" s="50" t="s">
        <v>410</v>
      </c>
      <c r="L1431" s="50" t="s">
        <v>558</v>
      </c>
      <c r="M1431" s="52">
        <v>181160</v>
      </c>
      <c r="N1431" s="50" t="s">
        <v>559</v>
      </c>
      <c r="O1431" s="50" t="s">
        <v>686</v>
      </c>
      <c r="P1431" s="55">
        <v>-71400</v>
      </c>
      <c r="Q1431" s="52">
        <v>12</v>
      </c>
      <c r="R1431" s="50" t="s">
        <v>2519</v>
      </c>
      <c r="S1431" s="52">
        <v>2020</v>
      </c>
      <c r="T1431" s="50" t="s">
        <v>2520</v>
      </c>
      <c r="U1431" s="50" t="s">
        <v>263</v>
      </c>
      <c r="V1431" s="50" t="s">
        <v>329</v>
      </c>
      <c r="W1431" s="50" t="s">
        <v>330</v>
      </c>
      <c r="X1431" s="52">
        <v>1</v>
      </c>
      <c r="Y1431" s="52">
        <v>153693</v>
      </c>
      <c r="Z1431" s="50" t="s">
        <v>266</v>
      </c>
      <c r="AA1431" s="52">
        <v>0</v>
      </c>
      <c r="AB1431" s="52">
        <v>0</v>
      </c>
      <c r="AC1431" s="51">
        <v>44182</v>
      </c>
      <c r="AD1431" s="88"/>
      <c r="AE1431" s="87" t="s">
        <v>670</v>
      </c>
    </row>
    <row r="1432" spans="1:31" ht="17.25" customHeight="1">
      <c r="A1432" s="57" t="str">
        <f t="shared" si="45"/>
        <v>SERVIÇO DE LIMPEZA E HIGIENIZAÇÃO</v>
      </c>
      <c r="B1432" s="69" t="str">
        <f>VLOOKUP(A1432,'De Para'!$C$3:$D$195,2,0)</f>
        <v>FORNECEDORES</v>
      </c>
      <c r="C1432" s="83">
        <f t="shared" si="46"/>
        <v>12</v>
      </c>
      <c r="D1432" s="50" t="s">
        <v>258</v>
      </c>
      <c r="E1432" s="50" t="s">
        <v>410</v>
      </c>
      <c r="F1432" s="51">
        <v>44182</v>
      </c>
      <c r="G1432" s="50" t="s">
        <v>278</v>
      </c>
      <c r="H1432" s="52">
        <v>100</v>
      </c>
      <c r="I1432" s="50" t="s">
        <v>675</v>
      </c>
      <c r="J1432" s="50" t="s">
        <v>409</v>
      </c>
      <c r="K1432" s="50" t="s">
        <v>410</v>
      </c>
      <c r="L1432" s="50" t="s">
        <v>318</v>
      </c>
      <c r="M1432" s="52">
        <v>181161</v>
      </c>
      <c r="N1432" s="50" t="s">
        <v>319</v>
      </c>
      <c r="O1432" s="50" t="s">
        <v>1994</v>
      </c>
      <c r="P1432" s="55">
        <v>-850</v>
      </c>
      <c r="Q1432" s="52">
        <v>12</v>
      </c>
      <c r="R1432" s="50" t="s">
        <v>2521</v>
      </c>
      <c r="S1432" s="52">
        <v>2020</v>
      </c>
      <c r="T1432" s="50" t="s">
        <v>2522</v>
      </c>
      <c r="U1432" s="50" t="s">
        <v>263</v>
      </c>
      <c r="V1432" s="50" t="s">
        <v>288</v>
      </c>
      <c r="W1432" s="50" t="s">
        <v>289</v>
      </c>
      <c r="X1432" s="52">
        <v>1</v>
      </c>
      <c r="Y1432" s="52">
        <v>153897</v>
      </c>
      <c r="Z1432" s="50" t="s">
        <v>266</v>
      </c>
      <c r="AA1432" s="52">
        <v>0</v>
      </c>
      <c r="AB1432" s="52">
        <v>0</v>
      </c>
      <c r="AC1432" s="51">
        <v>44182</v>
      </c>
      <c r="AD1432" s="88"/>
      <c r="AE1432" s="87" t="s">
        <v>670</v>
      </c>
    </row>
    <row r="1433" spans="1:31" ht="17.25" customHeight="1">
      <c r="A1433" s="57" t="str">
        <f t="shared" si="45"/>
        <v>SERVIÇO DE LIMPEZA E HIGIENIZAÇÃO</v>
      </c>
      <c r="B1433" s="69" t="str">
        <f>VLOOKUP(A1433,'De Para'!$C$3:$D$195,2,0)</f>
        <v>FORNECEDORES</v>
      </c>
      <c r="C1433" s="83">
        <f t="shared" si="46"/>
        <v>12</v>
      </c>
      <c r="D1433" s="50" t="s">
        <v>258</v>
      </c>
      <c r="E1433" s="50" t="s">
        <v>410</v>
      </c>
      <c r="F1433" s="51">
        <v>44182</v>
      </c>
      <c r="G1433" s="50" t="s">
        <v>278</v>
      </c>
      <c r="H1433" s="52">
        <v>100</v>
      </c>
      <c r="I1433" s="50" t="s">
        <v>675</v>
      </c>
      <c r="J1433" s="50" t="s">
        <v>409</v>
      </c>
      <c r="K1433" s="50" t="s">
        <v>410</v>
      </c>
      <c r="L1433" s="50" t="s">
        <v>318</v>
      </c>
      <c r="M1433" s="52">
        <v>181162</v>
      </c>
      <c r="N1433" s="50" t="s">
        <v>319</v>
      </c>
      <c r="O1433" s="50" t="s">
        <v>427</v>
      </c>
      <c r="P1433" s="55">
        <v>-37000</v>
      </c>
      <c r="Q1433" s="52">
        <v>12</v>
      </c>
      <c r="R1433" s="50" t="s">
        <v>2523</v>
      </c>
      <c r="S1433" s="52">
        <v>2020</v>
      </c>
      <c r="T1433" s="50" t="s">
        <v>2524</v>
      </c>
      <c r="U1433" s="50" t="s">
        <v>263</v>
      </c>
      <c r="V1433" s="50" t="s">
        <v>288</v>
      </c>
      <c r="W1433" s="50" t="s">
        <v>289</v>
      </c>
      <c r="X1433" s="52">
        <v>1</v>
      </c>
      <c r="Y1433" s="52">
        <v>153901</v>
      </c>
      <c r="Z1433" s="50" t="s">
        <v>266</v>
      </c>
      <c r="AA1433" s="52">
        <v>0</v>
      </c>
      <c r="AB1433" s="52">
        <v>0</v>
      </c>
      <c r="AC1433" s="51">
        <v>44182</v>
      </c>
      <c r="AD1433" s="88"/>
      <c r="AE1433" s="87" t="s">
        <v>670</v>
      </c>
    </row>
    <row r="1434" spans="1:31" ht="17.25" customHeight="1">
      <c r="A1434" s="57" t="str">
        <f t="shared" si="45"/>
        <v>PCC</v>
      </c>
      <c r="B1434" s="69" t="str">
        <f>VLOOKUP(A1434,'De Para'!$C$3:$D$195,2,0)</f>
        <v>IMPOSTOS</v>
      </c>
      <c r="C1434" s="83">
        <f t="shared" si="46"/>
        <v>12</v>
      </c>
      <c r="D1434" s="50" t="s">
        <v>258</v>
      </c>
      <c r="E1434" s="50" t="s">
        <v>410</v>
      </c>
      <c r="F1434" s="51">
        <v>44182</v>
      </c>
      <c r="G1434" s="50" t="s">
        <v>278</v>
      </c>
      <c r="H1434" s="52">
        <v>100</v>
      </c>
      <c r="I1434" s="50" t="s">
        <v>675</v>
      </c>
      <c r="J1434" s="50" t="s">
        <v>409</v>
      </c>
      <c r="K1434" s="50" t="s">
        <v>410</v>
      </c>
      <c r="L1434" s="50" t="s">
        <v>335</v>
      </c>
      <c r="M1434" s="52">
        <v>181163</v>
      </c>
      <c r="N1434" s="50" t="s">
        <v>336</v>
      </c>
      <c r="O1434" s="50" t="s">
        <v>59</v>
      </c>
      <c r="P1434" s="55">
        <v>-213381.66</v>
      </c>
      <c r="Q1434" s="52">
        <v>12</v>
      </c>
      <c r="R1434" s="50" t="s">
        <v>2525</v>
      </c>
      <c r="S1434" s="52">
        <v>2020</v>
      </c>
      <c r="T1434" s="50" t="s">
        <v>2526</v>
      </c>
      <c r="U1434" s="50" t="s">
        <v>263</v>
      </c>
      <c r="V1434" s="50" t="s">
        <v>337</v>
      </c>
      <c r="W1434" s="50" t="s">
        <v>338</v>
      </c>
      <c r="X1434" s="52">
        <v>1</v>
      </c>
      <c r="Y1434" s="52">
        <v>154519</v>
      </c>
      <c r="Z1434" s="50" t="s">
        <v>266</v>
      </c>
      <c r="AA1434" s="52">
        <v>0</v>
      </c>
      <c r="AB1434" s="52">
        <v>0</v>
      </c>
      <c r="AC1434" s="51">
        <v>44182</v>
      </c>
      <c r="AD1434" s="88"/>
      <c r="AE1434" s="87" t="s">
        <v>670</v>
      </c>
    </row>
    <row r="1435" spans="1:31" ht="17.25" customHeight="1">
      <c r="A1435" s="57" t="str">
        <f t="shared" si="45"/>
        <v>IRRF S/ FOLHA</v>
      </c>
      <c r="B1435" s="69" t="str">
        <f>VLOOKUP(A1435,'De Para'!$C$3:$D$195,2,0)</f>
        <v>FOLHA E ENCARGOS</v>
      </c>
      <c r="C1435" s="83">
        <f t="shared" si="46"/>
        <v>12</v>
      </c>
      <c r="D1435" s="50" t="s">
        <v>258</v>
      </c>
      <c r="E1435" s="50" t="s">
        <v>410</v>
      </c>
      <c r="F1435" s="51">
        <v>44182</v>
      </c>
      <c r="G1435" s="50" t="s">
        <v>278</v>
      </c>
      <c r="H1435" s="52">
        <v>90.33</v>
      </c>
      <c r="I1435" s="50" t="s">
        <v>675</v>
      </c>
      <c r="J1435" s="50" t="s">
        <v>409</v>
      </c>
      <c r="K1435" s="50" t="s">
        <v>410</v>
      </c>
      <c r="L1435" s="50" t="s">
        <v>389</v>
      </c>
      <c r="M1435" s="52">
        <v>181164</v>
      </c>
      <c r="N1435" s="50" t="s">
        <v>390</v>
      </c>
      <c r="O1435" s="50" t="s">
        <v>347</v>
      </c>
      <c r="P1435" s="55">
        <v>-29377.06</v>
      </c>
      <c r="Q1435" s="52">
        <v>12</v>
      </c>
      <c r="R1435" s="50" t="s">
        <v>2527</v>
      </c>
      <c r="S1435" s="52">
        <v>2020</v>
      </c>
      <c r="T1435" s="50" t="s">
        <v>2528</v>
      </c>
      <c r="U1435" s="50" t="s">
        <v>263</v>
      </c>
      <c r="V1435" s="50" t="s">
        <v>282</v>
      </c>
      <c r="W1435" s="50" t="s">
        <v>348</v>
      </c>
      <c r="X1435" s="52">
        <v>1</v>
      </c>
      <c r="Y1435" s="52">
        <v>154520</v>
      </c>
      <c r="Z1435" s="50" t="s">
        <v>266</v>
      </c>
      <c r="AA1435" s="52">
        <v>0</v>
      </c>
      <c r="AB1435" s="52">
        <v>0</v>
      </c>
      <c r="AC1435" s="51">
        <v>44182</v>
      </c>
      <c r="AD1435" s="88"/>
      <c r="AE1435" s="87" t="s">
        <v>670</v>
      </c>
    </row>
    <row r="1436" spans="1:31" ht="17.25" customHeight="1">
      <c r="A1436" s="57" t="str">
        <f t="shared" si="45"/>
        <v>IRRF S/ EVENTUAIS</v>
      </c>
      <c r="B1436" s="69" t="str">
        <f>VLOOKUP(A1436,'De Para'!$C$3:$D$195,2,0)</f>
        <v>FOLHA E ENCARGOS</v>
      </c>
      <c r="C1436" s="83">
        <f t="shared" si="46"/>
        <v>12</v>
      </c>
      <c r="D1436" s="50" t="s">
        <v>258</v>
      </c>
      <c r="E1436" s="50" t="s">
        <v>410</v>
      </c>
      <c r="F1436" s="51">
        <v>44182</v>
      </c>
      <c r="G1436" s="50" t="s">
        <v>278</v>
      </c>
      <c r="H1436" s="52">
        <v>9.67</v>
      </c>
      <c r="I1436" s="50" t="s">
        <v>675</v>
      </c>
      <c r="J1436" s="50" t="s">
        <v>409</v>
      </c>
      <c r="K1436" s="50" t="s">
        <v>410</v>
      </c>
      <c r="L1436" s="50" t="s">
        <v>397</v>
      </c>
      <c r="M1436" s="52">
        <v>181164</v>
      </c>
      <c r="N1436" s="50" t="s">
        <v>398</v>
      </c>
      <c r="O1436" s="50" t="s">
        <v>347</v>
      </c>
      <c r="P1436" s="55">
        <v>-3146.65</v>
      </c>
      <c r="Q1436" s="52">
        <v>12</v>
      </c>
      <c r="R1436" s="50" t="s">
        <v>2527</v>
      </c>
      <c r="S1436" s="52">
        <v>2020</v>
      </c>
      <c r="T1436" s="50" t="s">
        <v>2528</v>
      </c>
      <c r="U1436" s="50" t="s">
        <v>263</v>
      </c>
      <c r="V1436" s="50" t="s">
        <v>282</v>
      </c>
      <c r="W1436" s="50" t="s">
        <v>292</v>
      </c>
      <c r="X1436" s="52">
        <v>1</v>
      </c>
      <c r="Y1436" s="52">
        <v>154520</v>
      </c>
      <c r="Z1436" s="50" t="s">
        <v>266</v>
      </c>
      <c r="AA1436" s="52">
        <v>0</v>
      </c>
      <c r="AB1436" s="52">
        <v>0</v>
      </c>
      <c r="AC1436" s="51">
        <v>44182</v>
      </c>
      <c r="AD1436" s="88"/>
      <c r="AE1436" s="87" t="s">
        <v>670</v>
      </c>
    </row>
    <row r="1437" spans="1:31" ht="17.25" customHeight="1">
      <c r="A1437" s="57" t="str">
        <f t="shared" si="45"/>
        <v>IRRF FORNECEDOR - PESSOA JURÍDICA</v>
      </c>
      <c r="B1437" s="69" t="str">
        <f>VLOOKUP(A1437,'De Para'!$C$3:$D$195,2,0)</f>
        <v>IMPOSTOS</v>
      </c>
      <c r="C1437" s="83">
        <f t="shared" si="46"/>
        <v>12</v>
      </c>
      <c r="D1437" s="50" t="s">
        <v>258</v>
      </c>
      <c r="E1437" s="50" t="s">
        <v>410</v>
      </c>
      <c r="F1437" s="51">
        <v>44182</v>
      </c>
      <c r="G1437" s="50" t="s">
        <v>278</v>
      </c>
      <c r="H1437" s="52">
        <v>100</v>
      </c>
      <c r="I1437" s="50" t="s">
        <v>675</v>
      </c>
      <c r="J1437" s="50" t="s">
        <v>409</v>
      </c>
      <c r="K1437" s="50" t="s">
        <v>410</v>
      </c>
      <c r="L1437" s="50" t="s">
        <v>455</v>
      </c>
      <c r="M1437" s="52">
        <v>181165</v>
      </c>
      <c r="N1437" s="50" t="s">
        <v>456</v>
      </c>
      <c r="O1437" s="50" t="s">
        <v>59</v>
      </c>
      <c r="P1437" s="55">
        <v>-104.48</v>
      </c>
      <c r="Q1437" s="52">
        <v>12</v>
      </c>
      <c r="R1437" s="50" t="s">
        <v>2529</v>
      </c>
      <c r="S1437" s="52">
        <v>2020</v>
      </c>
      <c r="T1437" s="50" t="s">
        <v>2530</v>
      </c>
      <c r="U1437" s="50" t="s">
        <v>263</v>
      </c>
      <c r="V1437" s="50" t="s">
        <v>337</v>
      </c>
      <c r="W1437" s="50" t="s">
        <v>457</v>
      </c>
      <c r="X1437" s="52">
        <v>1</v>
      </c>
      <c r="Y1437" s="52">
        <v>154521</v>
      </c>
      <c r="Z1437" s="50" t="s">
        <v>266</v>
      </c>
      <c r="AA1437" s="52">
        <v>0</v>
      </c>
      <c r="AB1437" s="52">
        <v>0</v>
      </c>
      <c r="AC1437" s="51">
        <v>44182</v>
      </c>
      <c r="AD1437" s="88"/>
      <c r="AE1437" s="87" t="s">
        <v>670</v>
      </c>
    </row>
    <row r="1438" spans="1:31" ht="17.25" customHeight="1">
      <c r="A1438" s="57" t="str">
        <f t="shared" si="45"/>
        <v>IRRF FORNECEDOR - PESSOA JURÍDICA</v>
      </c>
      <c r="B1438" s="69" t="str">
        <f>VLOOKUP(A1438,'De Para'!$C$3:$D$195,2,0)</f>
        <v>IMPOSTOS</v>
      </c>
      <c r="C1438" s="83">
        <f t="shared" si="46"/>
        <v>12</v>
      </c>
      <c r="D1438" s="50" t="s">
        <v>258</v>
      </c>
      <c r="E1438" s="50" t="s">
        <v>410</v>
      </c>
      <c r="F1438" s="51">
        <v>44182</v>
      </c>
      <c r="G1438" s="50" t="s">
        <v>278</v>
      </c>
      <c r="H1438" s="52">
        <v>100</v>
      </c>
      <c r="I1438" s="50" t="s">
        <v>675</v>
      </c>
      <c r="J1438" s="50" t="s">
        <v>409</v>
      </c>
      <c r="K1438" s="50" t="s">
        <v>410</v>
      </c>
      <c r="L1438" s="50" t="s">
        <v>455</v>
      </c>
      <c r="M1438" s="52">
        <v>181166</v>
      </c>
      <c r="N1438" s="50" t="s">
        <v>456</v>
      </c>
      <c r="O1438" s="50" t="s">
        <v>59</v>
      </c>
      <c r="P1438" s="55">
        <v>-124.35</v>
      </c>
      <c r="Q1438" s="52">
        <v>12</v>
      </c>
      <c r="R1438" s="50" t="s">
        <v>2531</v>
      </c>
      <c r="S1438" s="52">
        <v>2020</v>
      </c>
      <c r="T1438" s="50" t="s">
        <v>2532</v>
      </c>
      <c r="U1438" s="50" t="s">
        <v>263</v>
      </c>
      <c r="V1438" s="50" t="s">
        <v>337</v>
      </c>
      <c r="W1438" s="50" t="s">
        <v>457</v>
      </c>
      <c r="X1438" s="52">
        <v>1</v>
      </c>
      <c r="Y1438" s="52">
        <v>154522</v>
      </c>
      <c r="Z1438" s="50" t="s">
        <v>266</v>
      </c>
      <c r="AA1438" s="52">
        <v>0</v>
      </c>
      <c r="AB1438" s="52">
        <v>0</v>
      </c>
      <c r="AC1438" s="51">
        <v>44182</v>
      </c>
      <c r="AD1438" s="88"/>
      <c r="AE1438" s="87" t="s">
        <v>670</v>
      </c>
    </row>
    <row r="1439" spans="1:31" ht="17.25" customHeight="1">
      <c r="A1439" s="57" t="str">
        <f t="shared" si="45"/>
        <v>IRRF FORNECEDOR - PESSOA JURÍDICA</v>
      </c>
      <c r="B1439" s="69" t="str">
        <f>VLOOKUP(A1439,'De Para'!$C$3:$D$195,2,0)</f>
        <v>IMPOSTOS</v>
      </c>
      <c r="C1439" s="83">
        <f t="shared" si="46"/>
        <v>12</v>
      </c>
      <c r="D1439" s="50" t="s">
        <v>258</v>
      </c>
      <c r="E1439" s="50" t="s">
        <v>410</v>
      </c>
      <c r="F1439" s="51">
        <v>44182</v>
      </c>
      <c r="G1439" s="50" t="s">
        <v>278</v>
      </c>
      <c r="H1439" s="52">
        <v>100</v>
      </c>
      <c r="I1439" s="50" t="s">
        <v>675</v>
      </c>
      <c r="J1439" s="50" t="s">
        <v>409</v>
      </c>
      <c r="K1439" s="50" t="s">
        <v>410</v>
      </c>
      <c r="L1439" s="50" t="s">
        <v>455</v>
      </c>
      <c r="M1439" s="52">
        <v>181167</v>
      </c>
      <c r="N1439" s="50" t="s">
        <v>456</v>
      </c>
      <c r="O1439" s="50" t="s">
        <v>59</v>
      </c>
      <c r="P1439" s="55">
        <v>-124.47</v>
      </c>
      <c r="Q1439" s="52">
        <v>12</v>
      </c>
      <c r="R1439" s="50" t="s">
        <v>2533</v>
      </c>
      <c r="S1439" s="52">
        <v>2020</v>
      </c>
      <c r="T1439" s="50" t="s">
        <v>2534</v>
      </c>
      <c r="U1439" s="50" t="s">
        <v>263</v>
      </c>
      <c r="V1439" s="50" t="s">
        <v>337</v>
      </c>
      <c r="W1439" s="50" t="s">
        <v>457</v>
      </c>
      <c r="X1439" s="52">
        <v>1</v>
      </c>
      <c r="Y1439" s="52">
        <v>154523</v>
      </c>
      <c r="Z1439" s="50" t="s">
        <v>266</v>
      </c>
      <c r="AA1439" s="52">
        <v>0</v>
      </c>
      <c r="AB1439" s="52">
        <v>0</v>
      </c>
      <c r="AC1439" s="51">
        <v>44182</v>
      </c>
      <c r="AD1439" s="88"/>
      <c r="AE1439" s="87" t="s">
        <v>670</v>
      </c>
    </row>
    <row r="1440" spans="1:31" ht="17.25" customHeight="1">
      <c r="A1440" s="57" t="str">
        <f t="shared" si="45"/>
        <v>IRRF FORNECEDOR - PESSOA JURÍDICA</v>
      </c>
      <c r="B1440" s="69" t="str">
        <f>VLOOKUP(A1440,'De Para'!$C$3:$D$195,2,0)</f>
        <v>IMPOSTOS</v>
      </c>
      <c r="C1440" s="83">
        <f t="shared" si="46"/>
        <v>12</v>
      </c>
      <c r="D1440" s="50" t="s">
        <v>258</v>
      </c>
      <c r="E1440" s="50" t="s">
        <v>410</v>
      </c>
      <c r="F1440" s="51">
        <v>44182</v>
      </c>
      <c r="G1440" s="50" t="s">
        <v>278</v>
      </c>
      <c r="H1440" s="52">
        <v>100</v>
      </c>
      <c r="I1440" s="50" t="s">
        <v>675</v>
      </c>
      <c r="J1440" s="50" t="s">
        <v>409</v>
      </c>
      <c r="K1440" s="50" t="s">
        <v>410</v>
      </c>
      <c r="L1440" s="50" t="s">
        <v>455</v>
      </c>
      <c r="M1440" s="52">
        <v>181168</v>
      </c>
      <c r="N1440" s="50" t="s">
        <v>456</v>
      </c>
      <c r="O1440" s="50" t="s">
        <v>59</v>
      </c>
      <c r="P1440" s="55">
        <v>-216.41</v>
      </c>
      <c r="Q1440" s="52">
        <v>12</v>
      </c>
      <c r="R1440" s="50" t="s">
        <v>2535</v>
      </c>
      <c r="S1440" s="52">
        <v>2020</v>
      </c>
      <c r="T1440" s="50" t="s">
        <v>2536</v>
      </c>
      <c r="U1440" s="50" t="s">
        <v>263</v>
      </c>
      <c r="V1440" s="50" t="s">
        <v>337</v>
      </c>
      <c r="W1440" s="50" t="s">
        <v>457</v>
      </c>
      <c r="X1440" s="52">
        <v>1</v>
      </c>
      <c r="Y1440" s="52">
        <v>154524</v>
      </c>
      <c r="Z1440" s="50" t="s">
        <v>266</v>
      </c>
      <c r="AA1440" s="52">
        <v>0</v>
      </c>
      <c r="AB1440" s="52">
        <v>0</v>
      </c>
      <c r="AC1440" s="51">
        <v>44182</v>
      </c>
      <c r="AD1440" s="88"/>
      <c r="AE1440" s="87" t="s">
        <v>670</v>
      </c>
    </row>
    <row r="1441" spans="1:31" ht="17.25" customHeight="1">
      <c r="A1441" s="57" t="str">
        <f t="shared" si="45"/>
        <v>IRRF FORNECEDOR - PESSOA JURÍDICA</v>
      </c>
      <c r="B1441" s="69" t="str">
        <f>VLOOKUP(A1441,'De Para'!$C$3:$D$195,2,0)</f>
        <v>IMPOSTOS</v>
      </c>
      <c r="C1441" s="83">
        <f t="shared" si="46"/>
        <v>12</v>
      </c>
      <c r="D1441" s="50" t="s">
        <v>258</v>
      </c>
      <c r="E1441" s="50" t="s">
        <v>410</v>
      </c>
      <c r="F1441" s="51">
        <v>44182</v>
      </c>
      <c r="G1441" s="50" t="s">
        <v>278</v>
      </c>
      <c r="H1441" s="52">
        <v>100</v>
      </c>
      <c r="I1441" s="50" t="s">
        <v>675</v>
      </c>
      <c r="J1441" s="50" t="s">
        <v>409</v>
      </c>
      <c r="K1441" s="50" t="s">
        <v>410</v>
      </c>
      <c r="L1441" s="50" t="s">
        <v>455</v>
      </c>
      <c r="M1441" s="52">
        <v>181169</v>
      </c>
      <c r="N1441" s="50" t="s">
        <v>456</v>
      </c>
      <c r="O1441" s="50" t="s">
        <v>59</v>
      </c>
      <c r="P1441" s="55">
        <v>-334.5</v>
      </c>
      <c r="Q1441" s="52">
        <v>12</v>
      </c>
      <c r="R1441" s="50" t="s">
        <v>2537</v>
      </c>
      <c r="S1441" s="52">
        <v>2020</v>
      </c>
      <c r="T1441" s="50" t="s">
        <v>2538</v>
      </c>
      <c r="U1441" s="50" t="s">
        <v>263</v>
      </c>
      <c r="V1441" s="50" t="s">
        <v>337</v>
      </c>
      <c r="W1441" s="50" t="s">
        <v>457</v>
      </c>
      <c r="X1441" s="52">
        <v>1</v>
      </c>
      <c r="Y1441" s="52">
        <v>154525</v>
      </c>
      <c r="Z1441" s="50" t="s">
        <v>266</v>
      </c>
      <c r="AA1441" s="52">
        <v>0</v>
      </c>
      <c r="AB1441" s="52">
        <v>0</v>
      </c>
      <c r="AC1441" s="51">
        <v>44182</v>
      </c>
      <c r="AD1441" s="88"/>
      <c r="AE1441" s="87" t="s">
        <v>670</v>
      </c>
    </row>
    <row r="1442" spans="1:31" ht="17.25" customHeight="1">
      <c r="A1442" s="57" t="str">
        <f t="shared" si="45"/>
        <v>IRRF FORNECEDOR - PESSOA JURÍDICA</v>
      </c>
      <c r="B1442" s="69" t="str">
        <f>VLOOKUP(A1442,'De Para'!$C$3:$D$195,2,0)</f>
        <v>IMPOSTOS</v>
      </c>
      <c r="C1442" s="83">
        <f t="shared" si="46"/>
        <v>12</v>
      </c>
      <c r="D1442" s="50" t="s">
        <v>258</v>
      </c>
      <c r="E1442" s="50" t="s">
        <v>410</v>
      </c>
      <c r="F1442" s="51">
        <v>44182</v>
      </c>
      <c r="G1442" s="50" t="s">
        <v>278</v>
      </c>
      <c r="H1442" s="52">
        <v>100</v>
      </c>
      <c r="I1442" s="50" t="s">
        <v>675</v>
      </c>
      <c r="J1442" s="50" t="s">
        <v>409</v>
      </c>
      <c r="K1442" s="50" t="s">
        <v>410</v>
      </c>
      <c r="L1442" s="50" t="s">
        <v>455</v>
      </c>
      <c r="M1442" s="52">
        <v>181170</v>
      </c>
      <c r="N1442" s="50" t="s">
        <v>456</v>
      </c>
      <c r="O1442" s="50" t="s">
        <v>59</v>
      </c>
      <c r="P1442" s="55">
        <v>-753.61</v>
      </c>
      <c r="Q1442" s="52">
        <v>12</v>
      </c>
      <c r="R1442" s="50" t="s">
        <v>2539</v>
      </c>
      <c r="S1442" s="52">
        <v>2020</v>
      </c>
      <c r="T1442" s="50" t="s">
        <v>2540</v>
      </c>
      <c r="U1442" s="50" t="s">
        <v>263</v>
      </c>
      <c r="V1442" s="50" t="s">
        <v>337</v>
      </c>
      <c r="W1442" s="50" t="s">
        <v>457</v>
      </c>
      <c r="X1442" s="52">
        <v>1</v>
      </c>
      <c r="Y1442" s="52">
        <v>154526</v>
      </c>
      <c r="Z1442" s="50" t="s">
        <v>266</v>
      </c>
      <c r="AA1442" s="52">
        <v>0</v>
      </c>
      <c r="AB1442" s="52">
        <v>0</v>
      </c>
      <c r="AC1442" s="51">
        <v>44182</v>
      </c>
      <c r="AD1442" s="88"/>
      <c r="AE1442" s="87" t="s">
        <v>670</v>
      </c>
    </row>
    <row r="1443" spans="1:31" ht="17.25" customHeight="1">
      <c r="A1443" s="57" t="str">
        <f t="shared" si="45"/>
        <v>IRRF FORNECEDOR - PESSOA JURÍDICA</v>
      </c>
      <c r="B1443" s="69" t="str">
        <f>VLOOKUP(A1443,'De Para'!$C$3:$D$195,2,0)</f>
        <v>IMPOSTOS</v>
      </c>
      <c r="C1443" s="83">
        <f t="shared" si="46"/>
        <v>12</v>
      </c>
      <c r="D1443" s="50" t="s">
        <v>258</v>
      </c>
      <c r="E1443" s="50" t="s">
        <v>410</v>
      </c>
      <c r="F1443" s="51">
        <v>44182</v>
      </c>
      <c r="G1443" s="50" t="s">
        <v>278</v>
      </c>
      <c r="H1443" s="52">
        <v>100</v>
      </c>
      <c r="I1443" s="50" t="s">
        <v>675</v>
      </c>
      <c r="J1443" s="50" t="s">
        <v>409</v>
      </c>
      <c r="K1443" s="50" t="s">
        <v>410</v>
      </c>
      <c r="L1443" s="50" t="s">
        <v>455</v>
      </c>
      <c r="M1443" s="52">
        <v>181171</v>
      </c>
      <c r="N1443" s="50" t="s">
        <v>456</v>
      </c>
      <c r="O1443" s="50" t="s">
        <v>59</v>
      </c>
      <c r="P1443" s="55">
        <v>-1561.19</v>
      </c>
      <c r="Q1443" s="52">
        <v>12</v>
      </c>
      <c r="R1443" s="50" t="s">
        <v>2541</v>
      </c>
      <c r="S1443" s="52">
        <v>2020</v>
      </c>
      <c r="T1443" s="50" t="s">
        <v>2542</v>
      </c>
      <c r="U1443" s="50" t="s">
        <v>263</v>
      </c>
      <c r="V1443" s="50" t="s">
        <v>337</v>
      </c>
      <c r="W1443" s="50" t="s">
        <v>457</v>
      </c>
      <c r="X1443" s="52">
        <v>1</v>
      </c>
      <c r="Y1443" s="52">
        <v>154527</v>
      </c>
      <c r="Z1443" s="50" t="s">
        <v>266</v>
      </c>
      <c r="AA1443" s="52">
        <v>0</v>
      </c>
      <c r="AB1443" s="52">
        <v>0</v>
      </c>
      <c r="AC1443" s="51">
        <v>44182</v>
      </c>
      <c r="AD1443" s="88"/>
      <c r="AE1443" s="87" t="s">
        <v>670</v>
      </c>
    </row>
    <row r="1444" spans="1:31" ht="17.25" customHeight="1">
      <c r="A1444" s="57" t="str">
        <f t="shared" si="45"/>
        <v>IRRF FORNECEDOR - PESSOA JURÍDICA</v>
      </c>
      <c r="B1444" s="69" t="str">
        <f>VLOOKUP(A1444,'De Para'!$C$3:$D$195,2,0)</f>
        <v>IMPOSTOS</v>
      </c>
      <c r="C1444" s="83">
        <f t="shared" si="46"/>
        <v>12</v>
      </c>
      <c r="D1444" s="50" t="s">
        <v>258</v>
      </c>
      <c r="E1444" s="50" t="s">
        <v>410</v>
      </c>
      <c r="F1444" s="51">
        <v>44182</v>
      </c>
      <c r="G1444" s="50" t="s">
        <v>278</v>
      </c>
      <c r="H1444" s="52">
        <v>100</v>
      </c>
      <c r="I1444" s="50" t="s">
        <v>675</v>
      </c>
      <c r="J1444" s="50" t="s">
        <v>409</v>
      </c>
      <c r="K1444" s="50" t="s">
        <v>410</v>
      </c>
      <c r="L1444" s="50" t="s">
        <v>455</v>
      </c>
      <c r="M1444" s="52">
        <v>181172</v>
      </c>
      <c r="N1444" s="50" t="s">
        <v>456</v>
      </c>
      <c r="O1444" s="50" t="s">
        <v>59</v>
      </c>
      <c r="P1444" s="55">
        <v>-1605</v>
      </c>
      <c r="Q1444" s="52">
        <v>12</v>
      </c>
      <c r="R1444" s="50" t="s">
        <v>2543</v>
      </c>
      <c r="S1444" s="52">
        <v>2020</v>
      </c>
      <c r="T1444" s="50" t="s">
        <v>2544</v>
      </c>
      <c r="U1444" s="50" t="s">
        <v>263</v>
      </c>
      <c r="V1444" s="50" t="s">
        <v>337</v>
      </c>
      <c r="W1444" s="50" t="s">
        <v>457</v>
      </c>
      <c r="X1444" s="52">
        <v>1</v>
      </c>
      <c r="Y1444" s="52">
        <v>154528</v>
      </c>
      <c r="Z1444" s="50" t="s">
        <v>266</v>
      </c>
      <c r="AA1444" s="52">
        <v>0</v>
      </c>
      <c r="AB1444" s="52">
        <v>0</v>
      </c>
      <c r="AC1444" s="51">
        <v>44182</v>
      </c>
      <c r="AD1444" s="88"/>
      <c r="AE1444" s="87" t="s">
        <v>670</v>
      </c>
    </row>
    <row r="1445" spans="1:31" ht="17.25" customHeight="1">
      <c r="A1445" s="57" t="str">
        <f t="shared" si="45"/>
        <v>IRRF FORNECEDOR - PESSOA JURÍDICA</v>
      </c>
      <c r="B1445" s="69" t="str">
        <f>VLOOKUP(A1445,'De Para'!$C$3:$D$195,2,0)</f>
        <v>IMPOSTOS</v>
      </c>
      <c r="C1445" s="83">
        <f t="shared" si="46"/>
        <v>12</v>
      </c>
      <c r="D1445" s="50" t="s">
        <v>258</v>
      </c>
      <c r="E1445" s="50" t="s">
        <v>410</v>
      </c>
      <c r="F1445" s="51">
        <v>44182</v>
      </c>
      <c r="G1445" s="50" t="s">
        <v>278</v>
      </c>
      <c r="H1445" s="52">
        <v>100</v>
      </c>
      <c r="I1445" s="50" t="s">
        <v>675</v>
      </c>
      <c r="J1445" s="50" t="s">
        <v>409</v>
      </c>
      <c r="K1445" s="50" t="s">
        <v>410</v>
      </c>
      <c r="L1445" s="50" t="s">
        <v>455</v>
      </c>
      <c r="M1445" s="52">
        <v>181173</v>
      </c>
      <c r="N1445" s="50" t="s">
        <v>456</v>
      </c>
      <c r="O1445" s="50" t="s">
        <v>59</v>
      </c>
      <c r="P1445" s="55">
        <v>-2117.5100000000002</v>
      </c>
      <c r="Q1445" s="52">
        <v>12</v>
      </c>
      <c r="R1445" s="50" t="s">
        <v>2545</v>
      </c>
      <c r="S1445" s="52">
        <v>2020</v>
      </c>
      <c r="T1445" s="50" t="s">
        <v>2546</v>
      </c>
      <c r="U1445" s="50" t="s">
        <v>263</v>
      </c>
      <c r="V1445" s="50" t="s">
        <v>337</v>
      </c>
      <c r="W1445" s="50" t="s">
        <v>457</v>
      </c>
      <c r="X1445" s="52">
        <v>1</v>
      </c>
      <c r="Y1445" s="52">
        <v>154529</v>
      </c>
      <c r="Z1445" s="50" t="s">
        <v>266</v>
      </c>
      <c r="AA1445" s="52">
        <v>0</v>
      </c>
      <c r="AB1445" s="52">
        <v>0</v>
      </c>
      <c r="AC1445" s="51">
        <v>44182</v>
      </c>
      <c r="AD1445" s="88"/>
      <c r="AE1445" s="87" t="s">
        <v>670</v>
      </c>
    </row>
    <row r="1446" spans="1:31" ht="17.25" customHeight="1">
      <c r="A1446" s="57" t="str">
        <f t="shared" si="45"/>
        <v>IRRF FORNECEDOR - PESSOA JURÍDICA</v>
      </c>
      <c r="B1446" s="69" t="str">
        <f>VLOOKUP(A1446,'De Para'!$C$3:$D$195,2,0)</f>
        <v>IMPOSTOS</v>
      </c>
      <c r="C1446" s="83">
        <f t="shared" si="46"/>
        <v>12</v>
      </c>
      <c r="D1446" s="50" t="s">
        <v>258</v>
      </c>
      <c r="E1446" s="50" t="s">
        <v>410</v>
      </c>
      <c r="F1446" s="51">
        <v>44182</v>
      </c>
      <c r="G1446" s="50" t="s">
        <v>278</v>
      </c>
      <c r="H1446" s="52">
        <v>100</v>
      </c>
      <c r="I1446" s="50" t="s">
        <v>675</v>
      </c>
      <c r="J1446" s="50" t="s">
        <v>409</v>
      </c>
      <c r="K1446" s="50" t="s">
        <v>410</v>
      </c>
      <c r="L1446" s="50" t="s">
        <v>455</v>
      </c>
      <c r="M1446" s="52">
        <v>181174</v>
      </c>
      <c r="N1446" s="50" t="s">
        <v>456</v>
      </c>
      <c r="O1446" s="50" t="s">
        <v>59</v>
      </c>
      <c r="P1446" s="55">
        <v>-2126.25</v>
      </c>
      <c r="Q1446" s="52">
        <v>12</v>
      </c>
      <c r="R1446" s="50" t="s">
        <v>2547</v>
      </c>
      <c r="S1446" s="52">
        <v>2020</v>
      </c>
      <c r="T1446" s="50" t="s">
        <v>2548</v>
      </c>
      <c r="U1446" s="50" t="s">
        <v>263</v>
      </c>
      <c r="V1446" s="50" t="s">
        <v>337</v>
      </c>
      <c r="W1446" s="50" t="s">
        <v>457</v>
      </c>
      <c r="X1446" s="52">
        <v>1</v>
      </c>
      <c r="Y1446" s="52">
        <v>154530</v>
      </c>
      <c r="Z1446" s="50" t="s">
        <v>266</v>
      </c>
      <c r="AA1446" s="52">
        <v>0</v>
      </c>
      <c r="AB1446" s="52">
        <v>0</v>
      </c>
      <c r="AC1446" s="51">
        <v>44182</v>
      </c>
      <c r="AD1446" s="88"/>
      <c r="AE1446" s="87" t="s">
        <v>670</v>
      </c>
    </row>
    <row r="1447" spans="1:31" ht="17.25" customHeight="1">
      <c r="A1447" s="57" t="str">
        <f t="shared" si="45"/>
        <v>IRRF FORNECEDOR - PESSOA JURÍDICA</v>
      </c>
      <c r="B1447" s="69" t="str">
        <f>VLOOKUP(A1447,'De Para'!$C$3:$D$195,2,0)</f>
        <v>IMPOSTOS</v>
      </c>
      <c r="C1447" s="83">
        <f t="shared" si="46"/>
        <v>12</v>
      </c>
      <c r="D1447" s="50" t="s">
        <v>258</v>
      </c>
      <c r="E1447" s="50" t="s">
        <v>410</v>
      </c>
      <c r="F1447" s="51">
        <v>44182</v>
      </c>
      <c r="G1447" s="50" t="s">
        <v>278</v>
      </c>
      <c r="H1447" s="52">
        <v>100</v>
      </c>
      <c r="I1447" s="50" t="s">
        <v>675</v>
      </c>
      <c r="J1447" s="50" t="s">
        <v>409</v>
      </c>
      <c r="K1447" s="50" t="s">
        <v>410</v>
      </c>
      <c r="L1447" s="50" t="s">
        <v>455</v>
      </c>
      <c r="M1447" s="52">
        <v>181175</v>
      </c>
      <c r="N1447" s="50" t="s">
        <v>456</v>
      </c>
      <c r="O1447" s="50" t="s">
        <v>59</v>
      </c>
      <c r="P1447" s="55">
        <v>-5572.5</v>
      </c>
      <c r="Q1447" s="52">
        <v>12</v>
      </c>
      <c r="R1447" s="50" t="s">
        <v>2549</v>
      </c>
      <c r="S1447" s="52">
        <v>2020</v>
      </c>
      <c r="T1447" s="50" t="s">
        <v>2550</v>
      </c>
      <c r="U1447" s="50" t="s">
        <v>263</v>
      </c>
      <c r="V1447" s="50" t="s">
        <v>337</v>
      </c>
      <c r="W1447" s="50" t="s">
        <v>457</v>
      </c>
      <c r="X1447" s="52">
        <v>1</v>
      </c>
      <c r="Y1447" s="52">
        <v>154531</v>
      </c>
      <c r="Z1447" s="50" t="s">
        <v>266</v>
      </c>
      <c r="AA1447" s="52">
        <v>0</v>
      </c>
      <c r="AB1447" s="52">
        <v>0</v>
      </c>
      <c r="AC1447" s="51">
        <v>44182</v>
      </c>
      <c r="AD1447" s="88"/>
      <c r="AE1447" s="87" t="s">
        <v>670</v>
      </c>
    </row>
    <row r="1448" spans="1:31" ht="17.25" customHeight="1">
      <c r="A1448" s="57" t="str">
        <f t="shared" si="45"/>
        <v>IRRF FORNECEDOR - PESSOA JURÍDICA</v>
      </c>
      <c r="B1448" s="69" t="str">
        <f>VLOOKUP(A1448,'De Para'!$C$3:$D$195,2,0)</f>
        <v>IMPOSTOS</v>
      </c>
      <c r="C1448" s="83">
        <f t="shared" si="46"/>
        <v>12</v>
      </c>
      <c r="D1448" s="50" t="s">
        <v>258</v>
      </c>
      <c r="E1448" s="50" t="s">
        <v>410</v>
      </c>
      <c r="F1448" s="51">
        <v>44182</v>
      </c>
      <c r="G1448" s="50" t="s">
        <v>278</v>
      </c>
      <c r="H1448" s="52">
        <v>100</v>
      </c>
      <c r="I1448" s="50" t="s">
        <v>675</v>
      </c>
      <c r="J1448" s="50" t="s">
        <v>409</v>
      </c>
      <c r="K1448" s="50" t="s">
        <v>410</v>
      </c>
      <c r="L1448" s="50" t="s">
        <v>455</v>
      </c>
      <c r="M1448" s="52">
        <v>181176</v>
      </c>
      <c r="N1448" s="50" t="s">
        <v>456</v>
      </c>
      <c r="O1448" s="50" t="s">
        <v>59</v>
      </c>
      <c r="P1448" s="55">
        <v>-25560</v>
      </c>
      <c r="Q1448" s="52">
        <v>12</v>
      </c>
      <c r="R1448" s="50" t="s">
        <v>2551</v>
      </c>
      <c r="S1448" s="52">
        <v>2020</v>
      </c>
      <c r="T1448" s="50" t="s">
        <v>2552</v>
      </c>
      <c r="U1448" s="50" t="s">
        <v>263</v>
      </c>
      <c r="V1448" s="50" t="s">
        <v>337</v>
      </c>
      <c r="W1448" s="50" t="s">
        <v>457</v>
      </c>
      <c r="X1448" s="52">
        <v>1</v>
      </c>
      <c r="Y1448" s="52">
        <v>154532</v>
      </c>
      <c r="Z1448" s="50" t="s">
        <v>266</v>
      </c>
      <c r="AA1448" s="52">
        <v>0</v>
      </c>
      <c r="AB1448" s="52">
        <v>0</v>
      </c>
      <c r="AC1448" s="51">
        <v>44182</v>
      </c>
      <c r="AD1448" s="88"/>
      <c r="AE1448" s="87" t="s">
        <v>670</v>
      </c>
    </row>
    <row r="1449" spans="1:31" ht="17.25" customHeight="1">
      <c r="A1449" s="57" t="str">
        <f t="shared" si="45"/>
        <v>IRRF FORNECEDOR - PESSOA JURÍDICA</v>
      </c>
      <c r="B1449" s="69" t="str">
        <f>VLOOKUP(A1449,'De Para'!$C$3:$D$195,2,0)</f>
        <v>IMPOSTOS</v>
      </c>
      <c r="C1449" s="83">
        <f t="shared" si="46"/>
        <v>12</v>
      </c>
      <c r="D1449" s="50" t="s">
        <v>258</v>
      </c>
      <c r="E1449" s="50" t="s">
        <v>410</v>
      </c>
      <c r="F1449" s="51">
        <v>44182</v>
      </c>
      <c r="G1449" s="50" t="s">
        <v>278</v>
      </c>
      <c r="H1449" s="52">
        <v>100</v>
      </c>
      <c r="I1449" s="50" t="s">
        <v>675</v>
      </c>
      <c r="J1449" s="50" t="s">
        <v>409</v>
      </c>
      <c r="K1449" s="50" t="s">
        <v>410</v>
      </c>
      <c r="L1449" s="50" t="s">
        <v>455</v>
      </c>
      <c r="M1449" s="52">
        <v>181177</v>
      </c>
      <c r="N1449" s="50" t="s">
        <v>456</v>
      </c>
      <c r="O1449" s="50" t="s">
        <v>59</v>
      </c>
      <c r="P1449" s="55">
        <v>-26412</v>
      </c>
      <c r="Q1449" s="52">
        <v>12</v>
      </c>
      <c r="R1449" s="50" t="s">
        <v>2553</v>
      </c>
      <c r="S1449" s="52">
        <v>2020</v>
      </c>
      <c r="T1449" s="50" t="s">
        <v>2554</v>
      </c>
      <c r="U1449" s="50" t="s">
        <v>263</v>
      </c>
      <c r="V1449" s="50" t="s">
        <v>337</v>
      </c>
      <c r="W1449" s="50" t="s">
        <v>457</v>
      </c>
      <c r="X1449" s="52">
        <v>1</v>
      </c>
      <c r="Y1449" s="52">
        <v>154533</v>
      </c>
      <c r="Z1449" s="50" t="s">
        <v>266</v>
      </c>
      <c r="AA1449" s="52">
        <v>0</v>
      </c>
      <c r="AB1449" s="52">
        <v>0</v>
      </c>
      <c r="AC1449" s="51">
        <v>44182</v>
      </c>
      <c r="AD1449" s="88"/>
      <c r="AE1449" s="87" t="s">
        <v>670</v>
      </c>
    </row>
    <row r="1450" spans="1:31" ht="17.25" customHeight="1">
      <c r="A1450" s="57" t="str">
        <f t="shared" si="45"/>
        <v>TELEFONE</v>
      </c>
      <c r="B1450" s="69" t="str">
        <f>VLOOKUP(A1450,'De Para'!$C$3:$D$195,2,0)</f>
        <v>FORNECEDORES</v>
      </c>
      <c r="C1450" s="83">
        <f t="shared" si="46"/>
        <v>12</v>
      </c>
      <c r="D1450" s="50" t="s">
        <v>258</v>
      </c>
      <c r="E1450" s="50" t="s">
        <v>410</v>
      </c>
      <c r="F1450" s="51">
        <v>44182</v>
      </c>
      <c r="G1450" s="50" t="s">
        <v>278</v>
      </c>
      <c r="H1450" s="52">
        <v>100</v>
      </c>
      <c r="I1450" s="50" t="s">
        <v>675</v>
      </c>
      <c r="J1450" s="50" t="s">
        <v>409</v>
      </c>
      <c r="K1450" s="50" t="s">
        <v>410</v>
      </c>
      <c r="L1450" s="50" t="s">
        <v>1098</v>
      </c>
      <c r="M1450" s="52">
        <v>181178</v>
      </c>
      <c r="N1450" s="50" t="s">
        <v>1099</v>
      </c>
      <c r="O1450" s="50" t="s">
        <v>583</v>
      </c>
      <c r="P1450" s="55">
        <v>-498.99</v>
      </c>
      <c r="Q1450" s="52">
        <v>12</v>
      </c>
      <c r="R1450" s="50" t="s">
        <v>2555</v>
      </c>
      <c r="S1450" s="52">
        <v>2020</v>
      </c>
      <c r="T1450" s="50" t="s">
        <v>2556</v>
      </c>
      <c r="U1450" s="50" t="s">
        <v>263</v>
      </c>
      <c r="V1450" s="50" t="s">
        <v>355</v>
      </c>
      <c r="W1450" s="50" t="s">
        <v>356</v>
      </c>
      <c r="X1450" s="52">
        <v>1</v>
      </c>
      <c r="Y1450" s="52">
        <v>154574</v>
      </c>
      <c r="Z1450" s="50" t="s">
        <v>266</v>
      </c>
      <c r="AA1450" s="52">
        <v>0</v>
      </c>
      <c r="AB1450" s="52">
        <v>0</v>
      </c>
      <c r="AC1450" s="51">
        <v>44182</v>
      </c>
      <c r="AD1450" s="88"/>
      <c r="AE1450" s="87" t="s">
        <v>670</v>
      </c>
    </row>
    <row r="1451" spans="1:31" ht="17.25" customHeight="1">
      <c r="A1451" s="57" t="str">
        <f t="shared" si="45"/>
        <v>INTERNET</v>
      </c>
      <c r="B1451" s="69" t="str">
        <f>VLOOKUP(A1451,'De Para'!$C$3:$D$195,2,0)</f>
        <v>FORNECEDORES</v>
      </c>
      <c r="C1451" s="83">
        <f t="shared" si="46"/>
        <v>12</v>
      </c>
      <c r="D1451" s="50" t="s">
        <v>258</v>
      </c>
      <c r="E1451" s="50" t="s">
        <v>410</v>
      </c>
      <c r="F1451" s="51">
        <v>44182</v>
      </c>
      <c r="G1451" s="50" t="s">
        <v>278</v>
      </c>
      <c r="H1451" s="52">
        <v>100</v>
      </c>
      <c r="I1451" s="50" t="s">
        <v>675</v>
      </c>
      <c r="J1451" s="50" t="s">
        <v>409</v>
      </c>
      <c r="K1451" s="50" t="s">
        <v>410</v>
      </c>
      <c r="L1451" s="50" t="s">
        <v>2557</v>
      </c>
      <c r="M1451" s="52">
        <v>181179</v>
      </c>
      <c r="N1451" s="50" t="s">
        <v>582</v>
      </c>
      <c r="O1451" s="50" t="s">
        <v>589</v>
      </c>
      <c r="P1451" s="55">
        <v>-889</v>
      </c>
      <c r="Q1451" s="52">
        <v>12</v>
      </c>
      <c r="R1451" s="50" t="s">
        <v>2558</v>
      </c>
      <c r="S1451" s="52">
        <v>2020</v>
      </c>
      <c r="T1451" s="50" t="s">
        <v>2559</v>
      </c>
      <c r="U1451" s="50" t="s">
        <v>263</v>
      </c>
      <c r="V1451" s="50" t="s">
        <v>355</v>
      </c>
      <c r="W1451" s="50" t="s">
        <v>356</v>
      </c>
      <c r="X1451" s="52">
        <v>1</v>
      </c>
      <c r="Y1451" s="52">
        <v>154579</v>
      </c>
      <c r="Z1451" s="50" t="s">
        <v>266</v>
      </c>
      <c r="AA1451" s="52">
        <v>0</v>
      </c>
      <c r="AB1451" s="52">
        <v>0</v>
      </c>
      <c r="AC1451" s="51">
        <v>44182</v>
      </c>
      <c r="AD1451" s="88"/>
      <c r="AE1451" s="87" t="s">
        <v>670</v>
      </c>
    </row>
    <row r="1452" spans="1:31" ht="17.25" customHeight="1">
      <c r="A1452" s="57" t="str">
        <f t="shared" si="45"/>
        <v>RESCISÕES</v>
      </c>
      <c r="B1452" s="69" t="str">
        <f>VLOOKUP(A1452,'De Para'!$C$3:$D$195,2,0)</f>
        <v>FOLHA E ENCARGOS</v>
      </c>
      <c r="C1452" s="83">
        <f t="shared" si="46"/>
        <v>12</v>
      </c>
      <c r="D1452" s="50" t="s">
        <v>258</v>
      </c>
      <c r="E1452" s="50" t="s">
        <v>410</v>
      </c>
      <c r="F1452" s="51">
        <v>44182</v>
      </c>
      <c r="G1452" s="50" t="s">
        <v>278</v>
      </c>
      <c r="H1452" s="52">
        <v>100</v>
      </c>
      <c r="I1452" s="50" t="s">
        <v>675</v>
      </c>
      <c r="J1452" s="50" t="s">
        <v>409</v>
      </c>
      <c r="K1452" s="50" t="s">
        <v>410</v>
      </c>
      <c r="L1452" s="50" t="s">
        <v>368</v>
      </c>
      <c r="M1452" s="52">
        <v>181180</v>
      </c>
      <c r="N1452" s="50" t="s">
        <v>369</v>
      </c>
      <c r="O1452" s="50" t="s">
        <v>369</v>
      </c>
      <c r="P1452" s="55">
        <v>-7953.98</v>
      </c>
      <c r="Q1452" s="52">
        <v>12</v>
      </c>
      <c r="R1452" s="50" t="s">
        <v>2560</v>
      </c>
      <c r="S1452" s="52">
        <v>2020</v>
      </c>
      <c r="T1452" s="50" t="s">
        <v>2561</v>
      </c>
      <c r="U1452" s="50" t="s">
        <v>263</v>
      </c>
      <c r="V1452" s="50" t="s">
        <v>282</v>
      </c>
      <c r="W1452" s="50" t="s">
        <v>292</v>
      </c>
      <c r="X1452" s="52">
        <v>1</v>
      </c>
      <c r="Y1452" s="52">
        <v>154611</v>
      </c>
      <c r="Z1452" s="50" t="s">
        <v>266</v>
      </c>
      <c r="AA1452" s="52">
        <v>0</v>
      </c>
      <c r="AB1452" s="52">
        <v>0</v>
      </c>
      <c r="AC1452" s="51">
        <v>44182</v>
      </c>
      <c r="AD1452" s="88"/>
      <c r="AE1452" s="87" t="s">
        <v>670</v>
      </c>
    </row>
    <row r="1453" spans="1:31" ht="17.25" customHeight="1">
      <c r="A1453" s="57" t="str">
        <f t="shared" si="45"/>
        <v>GRRF</v>
      </c>
      <c r="B1453" s="69" t="str">
        <f>VLOOKUP(A1453,'De Para'!$C$3:$D$195,2,0)</f>
        <v>FOLHA E ENCARGOS</v>
      </c>
      <c r="C1453" s="83">
        <f t="shared" si="46"/>
        <v>12</v>
      </c>
      <c r="D1453" s="50" t="s">
        <v>258</v>
      </c>
      <c r="E1453" s="50" t="s">
        <v>410</v>
      </c>
      <c r="F1453" s="51">
        <v>44182</v>
      </c>
      <c r="G1453" s="50" t="s">
        <v>278</v>
      </c>
      <c r="H1453" s="52">
        <v>100</v>
      </c>
      <c r="I1453" s="50" t="s">
        <v>675</v>
      </c>
      <c r="J1453" s="50" t="s">
        <v>409</v>
      </c>
      <c r="K1453" s="50" t="s">
        <v>410</v>
      </c>
      <c r="L1453" s="50" t="s">
        <v>450</v>
      </c>
      <c r="M1453" s="52">
        <v>181181</v>
      </c>
      <c r="N1453" s="50" t="s">
        <v>451</v>
      </c>
      <c r="O1453" s="50" t="s">
        <v>347</v>
      </c>
      <c r="P1453" s="55">
        <v>-1164.2</v>
      </c>
      <c r="Q1453" s="52">
        <v>12</v>
      </c>
      <c r="R1453" s="50" t="s">
        <v>2562</v>
      </c>
      <c r="S1453" s="52">
        <v>2020</v>
      </c>
      <c r="T1453" s="50" t="s">
        <v>2563</v>
      </c>
      <c r="U1453" s="50" t="s">
        <v>263</v>
      </c>
      <c r="V1453" s="50" t="s">
        <v>282</v>
      </c>
      <c r="W1453" s="50" t="s">
        <v>292</v>
      </c>
      <c r="X1453" s="52">
        <v>1</v>
      </c>
      <c r="Y1453" s="52">
        <v>154614</v>
      </c>
      <c r="Z1453" s="50" t="s">
        <v>266</v>
      </c>
      <c r="AA1453" s="52">
        <v>0</v>
      </c>
      <c r="AB1453" s="52">
        <v>0</v>
      </c>
      <c r="AC1453" s="51">
        <v>44182</v>
      </c>
      <c r="AD1453" s="88"/>
      <c r="AE1453" s="87" t="s">
        <v>670</v>
      </c>
    </row>
    <row r="1454" spans="1:31" ht="17.25" customHeight="1">
      <c r="A1454" s="57" t="str">
        <f t="shared" si="45"/>
        <v>INSS FORNECEDOR</v>
      </c>
      <c r="B1454" s="69" t="str">
        <f>VLOOKUP(A1454,'De Para'!$C$3:$D$195,2,0)</f>
        <v>IMPOSTOS</v>
      </c>
      <c r="C1454" s="83">
        <f t="shared" si="46"/>
        <v>12</v>
      </c>
      <c r="D1454" s="50" t="s">
        <v>258</v>
      </c>
      <c r="E1454" s="50" t="s">
        <v>410</v>
      </c>
      <c r="F1454" s="51">
        <v>44182</v>
      </c>
      <c r="G1454" s="50" t="s">
        <v>278</v>
      </c>
      <c r="H1454" s="52">
        <v>100</v>
      </c>
      <c r="I1454" s="50" t="s">
        <v>675</v>
      </c>
      <c r="J1454" s="50" t="s">
        <v>409</v>
      </c>
      <c r="K1454" s="50" t="s">
        <v>410</v>
      </c>
      <c r="L1454" s="50" t="s">
        <v>403</v>
      </c>
      <c r="M1454" s="52">
        <v>181182</v>
      </c>
      <c r="N1454" s="50" t="s">
        <v>404</v>
      </c>
      <c r="O1454" s="50" t="s">
        <v>59</v>
      </c>
      <c r="P1454" s="55">
        <v>-2420</v>
      </c>
      <c r="Q1454" s="52">
        <v>12</v>
      </c>
      <c r="R1454" s="50" t="s">
        <v>2564</v>
      </c>
      <c r="S1454" s="52">
        <v>2020</v>
      </c>
      <c r="T1454" s="50" t="s">
        <v>2565</v>
      </c>
      <c r="U1454" s="50" t="s">
        <v>263</v>
      </c>
      <c r="V1454" s="50" t="s">
        <v>337</v>
      </c>
      <c r="W1454" s="50" t="s">
        <v>405</v>
      </c>
      <c r="X1454" s="52">
        <v>1</v>
      </c>
      <c r="Y1454" s="52">
        <v>154723</v>
      </c>
      <c r="Z1454" s="50" t="s">
        <v>266</v>
      </c>
      <c r="AA1454" s="52">
        <v>0</v>
      </c>
      <c r="AB1454" s="52">
        <v>0</v>
      </c>
      <c r="AC1454" s="51">
        <v>44182</v>
      </c>
      <c r="AD1454" s="88"/>
      <c r="AE1454" s="87" t="s">
        <v>670</v>
      </c>
    </row>
    <row r="1455" spans="1:31" ht="17.25" customHeight="1">
      <c r="A1455" s="57" t="str">
        <f t="shared" ref="A1455:A1518" si="47">N1455</f>
        <v>INSS FORNECEDOR</v>
      </c>
      <c r="B1455" s="69" t="str">
        <f>VLOOKUP(A1455,'De Para'!$C$3:$D$195,2,0)</f>
        <v>IMPOSTOS</v>
      </c>
      <c r="C1455" s="83">
        <f t="shared" ref="C1455:C1518" si="48">MONTH(AC1455)</f>
        <v>12</v>
      </c>
      <c r="D1455" s="50" t="s">
        <v>258</v>
      </c>
      <c r="E1455" s="50" t="s">
        <v>410</v>
      </c>
      <c r="F1455" s="51">
        <v>44182</v>
      </c>
      <c r="G1455" s="50" t="s">
        <v>278</v>
      </c>
      <c r="H1455" s="52">
        <v>100</v>
      </c>
      <c r="I1455" s="50" t="s">
        <v>675</v>
      </c>
      <c r="J1455" s="50" t="s">
        <v>409</v>
      </c>
      <c r="K1455" s="50" t="s">
        <v>410</v>
      </c>
      <c r="L1455" s="50" t="s">
        <v>403</v>
      </c>
      <c r="M1455" s="52">
        <v>181183</v>
      </c>
      <c r="N1455" s="50" t="s">
        <v>404</v>
      </c>
      <c r="O1455" s="50" t="s">
        <v>59</v>
      </c>
      <c r="P1455" s="55">
        <v>-114783.31</v>
      </c>
      <c r="Q1455" s="52">
        <v>12</v>
      </c>
      <c r="R1455" s="50" t="s">
        <v>2566</v>
      </c>
      <c r="S1455" s="52">
        <v>2020</v>
      </c>
      <c r="T1455" s="50" t="s">
        <v>2567</v>
      </c>
      <c r="U1455" s="50" t="s">
        <v>263</v>
      </c>
      <c r="V1455" s="50" t="s">
        <v>337</v>
      </c>
      <c r="W1455" s="50" t="s">
        <v>405</v>
      </c>
      <c r="X1455" s="52">
        <v>1</v>
      </c>
      <c r="Y1455" s="52">
        <v>154726</v>
      </c>
      <c r="Z1455" s="50" t="s">
        <v>266</v>
      </c>
      <c r="AA1455" s="52">
        <v>0</v>
      </c>
      <c r="AB1455" s="52">
        <v>0</v>
      </c>
      <c r="AC1455" s="51">
        <v>44182</v>
      </c>
      <c r="AD1455" s="88"/>
      <c r="AE1455" s="87" t="s">
        <v>670</v>
      </c>
    </row>
    <row r="1456" spans="1:31" ht="17.25" customHeight="1">
      <c r="A1456" s="57" t="str">
        <f t="shared" si="47"/>
        <v>INSS FORNECEDOR</v>
      </c>
      <c r="B1456" s="69" t="str">
        <f>VLOOKUP(A1456,'De Para'!$C$3:$D$195,2,0)</f>
        <v>IMPOSTOS</v>
      </c>
      <c r="C1456" s="83">
        <f t="shared" si="48"/>
        <v>12</v>
      </c>
      <c r="D1456" s="50" t="s">
        <v>258</v>
      </c>
      <c r="E1456" s="50" t="s">
        <v>410</v>
      </c>
      <c r="F1456" s="51">
        <v>44182</v>
      </c>
      <c r="G1456" s="50" t="s">
        <v>278</v>
      </c>
      <c r="H1456" s="52">
        <v>100</v>
      </c>
      <c r="I1456" s="50" t="s">
        <v>675</v>
      </c>
      <c r="J1456" s="50" t="s">
        <v>409</v>
      </c>
      <c r="K1456" s="50" t="s">
        <v>410</v>
      </c>
      <c r="L1456" s="50" t="s">
        <v>403</v>
      </c>
      <c r="M1456" s="52">
        <v>181184</v>
      </c>
      <c r="N1456" s="50" t="s">
        <v>404</v>
      </c>
      <c r="O1456" s="50" t="s">
        <v>59</v>
      </c>
      <c r="P1456" s="55">
        <v>-3300</v>
      </c>
      <c r="Q1456" s="52">
        <v>12</v>
      </c>
      <c r="R1456" s="50" t="s">
        <v>2568</v>
      </c>
      <c r="S1456" s="52">
        <v>2020</v>
      </c>
      <c r="T1456" s="50" t="s">
        <v>2569</v>
      </c>
      <c r="U1456" s="50" t="s">
        <v>263</v>
      </c>
      <c r="V1456" s="50" t="s">
        <v>337</v>
      </c>
      <c r="W1456" s="50" t="s">
        <v>405</v>
      </c>
      <c r="X1456" s="52">
        <v>1</v>
      </c>
      <c r="Y1456" s="52">
        <v>154730</v>
      </c>
      <c r="Z1456" s="50" t="s">
        <v>266</v>
      </c>
      <c r="AA1456" s="52">
        <v>0</v>
      </c>
      <c r="AB1456" s="52">
        <v>0</v>
      </c>
      <c r="AC1456" s="51">
        <v>44182</v>
      </c>
      <c r="AD1456" s="88"/>
      <c r="AE1456" s="87" t="s">
        <v>670</v>
      </c>
    </row>
    <row r="1457" spans="1:31" ht="17.25" customHeight="1">
      <c r="A1457" s="57" t="str">
        <f t="shared" si="47"/>
        <v>INSS FORNECEDOR</v>
      </c>
      <c r="B1457" s="69" t="str">
        <f>VLOOKUP(A1457,'De Para'!$C$3:$D$195,2,0)</f>
        <v>IMPOSTOS</v>
      </c>
      <c r="C1457" s="83">
        <f t="shared" si="48"/>
        <v>12</v>
      </c>
      <c r="D1457" s="50" t="s">
        <v>258</v>
      </c>
      <c r="E1457" s="50" t="s">
        <v>410</v>
      </c>
      <c r="F1457" s="51">
        <v>44182</v>
      </c>
      <c r="G1457" s="50" t="s">
        <v>278</v>
      </c>
      <c r="H1457" s="52">
        <v>100</v>
      </c>
      <c r="I1457" s="50" t="s">
        <v>675</v>
      </c>
      <c r="J1457" s="50" t="s">
        <v>409</v>
      </c>
      <c r="K1457" s="50" t="s">
        <v>410</v>
      </c>
      <c r="L1457" s="50" t="s">
        <v>403</v>
      </c>
      <c r="M1457" s="52">
        <v>181185</v>
      </c>
      <c r="N1457" s="50" t="s">
        <v>404</v>
      </c>
      <c r="O1457" s="50" t="s">
        <v>59</v>
      </c>
      <c r="P1457" s="55">
        <v>-20971.61</v>
      </c>
      <c r="Q1457" s="52">
        <v>12</v>
      </c>
      <c r="R1457" s="50" t="s">
        <v>2570</v>
      </c>
      <c r="S1457" s="52">
        <v>2020</v>
      </c>
      <c r="T1457" s="50" t="s">
        <v>2571</v>
      </c>
      <c r="U1457" s="50" t="s">
        <v>263</v>
      </c>
      <c r="V1457" s="50" t="s">
        <v>337</v>
      </c>
      <c r="W1457" s="50" t="s">
        <v>405</v>
      </c>
      <c r="X1457" s="52">
        <v>1</v>
      </c>
      <c r="Y1457" s="52">
        <v>154739</v>
      </c>
      <c r="Z1457" s="50" t="s">
        <v>266</v>
      </c>
      <c r="AA1457" s="52">
        <v>0</v>
      </c>
      <c r="AB1457" s="52">
        <v>0</v>
      </c>
      <c r="AC1457" s="51">
        <v>44182</v>
      </c>
      <c r="AD1457" s="88"/>
      <c r="AE1457" s="87" t="s">
        <v>670</v>
      </c>
    </row>
    <row r="1458" spans="1:31" ht="17.25" customHeight="1">
      <c r="A1458" s="57" t="str">
        <f t="shared" si="47"/>
        <v>INSS FORNECEDOR</v>
      </c>
      <c r="B1458" s="69" t="str">
        <f>VLOOKUP(A1458,'De Para'!$C$3:$D$195,2,0)</f>
        <v>IMPOSTOS</v>
      </c>
      <c r="C1458" s="83">
        <f t="shared" si="48"/>
        <v>12</v>
      </c>
      <c r="D1458" s="50" t="s">
        <v>258</v>
      </c>
      <c r="E1458" s="50" t="s">
        <v>410</v>
      </c>
      <c r="F1458" s="51">
        <v>44182</v>
      </c>
      <c r="G1458" s="50" t="s">
        <v>278</v>
      </c>
      <c r="H1458" s="52">
        <v>100</v>
      </c>
      <c r="I1458" s="50" t="s">
        <v>675</v>
      </c>
      <c r="J1458" s="50" t="s">
        <v>409</v>
      </c>
      <c r="K1458" s="50" t="s">
        <v>410</v>
      </c>
      <c r="L1458" s="50" t="s">
        <v>403</v>
      </c>
      <c r="M1458" s="52">
        <v>181186</v>
      </c>
      <c r="N1458" s="50" t="s">
        <v>404</v>
      </c>
      <c r="O1458" s="50" t="s">
        <v>59</v>
      </c>
      <c r="P1458" s="55">
        <v>-7142.83</v>
      </c>
      <c r="Q1458" s="52">
        <v>12</v>
      </c>
      <c r="R1458" s="50" t="s">
        <v>2572</v>
      </c>
      <c r="S1458" s="52">
        <v>2020</v>
      </c>
      <c r="T1458" s="50" t="s">
        <v>2573</v>
      </c>
      <c r="U1458" s="50" t="s">
        <v>263</v>
      </c>
      <c r="V1458" s="50" t="s">
        <v>337</v>
      </c>
      <c r="W1458" s="50" t="s">
        <v>405</v>
      </c>
      <c r="X1458" s="52">
        <v>1</v>
      </c>
      <c r="Y1458" s="52">
        <v>154740</v>
      </c>
      <c r="Z1458" s="50" t="s">
        <v>266</v>
      </c>
      <c r="AA1458" s="52">
        <v>0</v>
      </c>
      <c r="AB1458" s="52">
        <v>0</v>
      </c>
      <c r="AC1458" s="51">
        <v>44182</v>
      </c>
      <c r="AD1458" s="88"/>
      <c r="AE1458" s="87" t="s">
        <v>670</v>
      </c>
    </row>
    <row r="1459" spans="1:31" ht="17.25" customHeight="1">
      <c r="A1459" s="57" t="str">
        <f t="shared" si="47"/>
        <v>INSS FORNECEDOR</v>
      </c>
      <c r="B1459" s="69" t="str">
        <f>VLOOKUP(A1459,'De Para'!$C$3:$D$195,2,0)</f>
        <v>IMPOSTOS</v>
      </c>
      <c r="C1459" s="83">
        <f t="shared" si="48"/>
        <v>12</v>
      </c>
      <c r="D1459" s="50" t="s">
        <v>258</v>
      </c>
      <c r="E1459" s="50" t="s">
        <v>410</v>
      </c>
      <c r="F1459" s="51">
        <v>44182</v>
      </c>
      <c r="G1459" s="50" t="s">
        <v>278</v>
      </c>
      <c r="H1459" s="52">
        <v>100</v>
      </c>
      <c r="I1459" s="50" t="s">
        <v>675</v>
      </c>
      <c r="J1459" s="50" t="s">
        <v>409</v>
      </c>
      <c r="K1459" s="50" t="s">
        <v>410</v>
      </c>
      <c r="L1459" s="50" t="s">
        <v>403</v>
      </c>
      <c r="M1459" s="52">
        <v>181187</v>
      </c>
      <c r="N1459" s="50" t="s">
        <v>404</v>
      </c>
      <c r="O1459" s="50" t="s">
        <v>59</v>
      </c>
      <c r="P1459" s="55">
        <v>-8289.73</v>
      </c>
      <c r="Q1459" s="52">
        <v>12</v>
      </c>
      <c r="R1459" s="50" t="s">
        <v>2574</v>
      </c>
      <c r="S1459" s="52">
        <v>2020</v>
      </c>
      <c r="T1459" s="50" t="s">
        <v>2575</v>
      </c>
      <c r="U1459" s="50" t="s">
        <v>263</v>
      </c>
      <c r="V1459" s="50" t="s">
        <v>337</v>
      </c>
      <c r="W1459" s="50" t="s">
        <v>405</v>
      </c>
      <c r="X1459" s="52">
        <v>1</v>
      </c>
      <c r="Y1459" s="52">
        <v>154741</v>
      </c>
      <c r="Z1459" s="50" t="s">
        <v>266</v>
      </c>
      <c r="AA1459" s="52">
        <v>0</v>
      </c>
      <c r="AB1459" s="52">
        <v>0</v>
      </c>
      <c r="AC1459" s="51">
        <v>44182</v>
      </c>
      <c r="AD1459" s="88"/>
      <c r="AE1459" s="87" t="s">
        <v>670</v>
      </c>
    </row>
    <row r="1460" spans="1:31" ht="17.25" customHeight="1">
      <c r="A1460" s="57" t="str">
        <f t="shared" si="47"/>
        <v>INSS FORNECEDOR</v>
      </c>
      <c r="B1460" s="69" t="str">
        <f>VLOOKUP(A1460,'De Para'!$C$3:$D$195,2,0)</f>
        <v>IMPOSTOS</v>
      </c>
      <c r="C1460" s="83">
        <f t="shared" si="48"/>
        <v>12</v>
      </c>
      <c r="D1460" s="50" t="s">
        <v>258</v>
      </c>
      <c r="E1460" s="50" t="s">
        <v>410</v>
      </c>
      <c r="F1460" s="51">
        <v>44182</v>
      </c>
      <c r="G1460" s="50" t="s">
        <v>278</v>
      </c>
      <c r="H1460" s="52">
        <v>100</v>
      </c>
      <c r="I1460" s="50" t="s">
        <v>675</v>
      </c>
      <c r="J1460" s="50" t="s">
        <v>409</v>
      </c>
      <c r="K1460" s="50" t="s">
        <v>410</v>
      </c>
      <c r="L1460" s="50" t="s">
        <v>403</v>
      </c>
      <c r="M1460" s="52">
        <v>181188</v>
      </c>
      <c r="N1460" s="50" t="s">
        <v>404</v>
      </c>
      <c r="O1460" s="50" t="s">
        <v>59</v>
      </c>
      <c r="P1460" s="55">
        <v>-17173.09</v>
      </c>
      <c r="Q1460" s="52">
        <v>12</v>
      </c>
      <c r="R1460" s="50" t="s">
        <v>2576</v>
      </c>
      <c r="S1460" s="52">
        <v>2020</v>
      </c>
      <c r="T1460" s="50" t="s">
        <v>2577</v>
      </c>
      <c r="U1460" s="50" t="s">
        <v>263</v>
      </c>
      <c r="V1460" s="50" t="s">
        <v>337</v>
      </c>
      <c r="W1460" s="50" t="s">
        <v>405</v>
      </c>
      <c r="X1460" s="52">
        <v>1</v>
      </c>
      <c r="Y1460" s="52">
        <v>154743</v>
      </c>
      <c r="Z1460" s="50" t="s">
        <v>266</v>
      </c>
      <c r="AA1460" s="52">
        <v>0</v>
      </c>
      <c r="AB1460" s="52">
        <v>0</v>
      </c>
      <c r="AC1460" s="51">
        <v>44182</v>
      </c>
      <c r="AD1460" s="88"/>
      <c r="AE1460" s="87" t="s">
        <v>670</v>
      </c>
    </row>
    <row r="1461" spans="1:31" ht="17.25" customHeight="1">
      <c r="A1461" s="57" t="str">
        <f t="shared" si="47"/>
        <v>TAXAS E EMOLUMENTOS</v>
      </c>
      <c r="B1461" s="69" t="str">
        <f>VLOOKUP(A1461,'De Para'!$C$3:$D$195,2,0)</f>
        <v>OUTRAS DESPESAS</v>
      </c>
      <c r="C1461" s="83">
        <f t="shared" si="48"/>
        <v>12</v>
      </c>
      <c r="D1461" s="50" t="s">
        <v>258</v>
      </c>
      <c r="E1461" s="50" t="s">
        <v>410</v>
      </c>
      <c r="F1461" s="51">
        <v>44182</v>
      </c>
      <c r="G1461" s="50" t="s">
        <v>278</v>
      </c>
      <c r="H1461" s="52">
        <v>0.5</v>
      </c>
      <c r="I1461" s="50" t="s">
        <v>675</v>
      </c>
      <c r="J1461" s="50" t="s">
        <v>409</v>
      </c>
      <c r="K1461" s="50" t="s">
        <v>410</v>
      </c>
      <c r="L1461" s="50" t="s">
        <v>568</v>
      </c>
      <c r="M1461" s="52">
        <v>181189</v>
      </c>
      <c r="N1461" s="50" t="s">
        <v>569</v>
      </c>
      <c r="O1461" s="50" t="s">
        <v>579</v>
      </c>
      <c r="P1461" s="55">
        <v>-4.12</v>
      </c>
      <c r="Q1461" s="52">
        <v>12</v>
      </c>
      <c r="R1461" s="50" t="s">
        <v>2578</v>
      </c>
      <c r="S1461" s="52">
        <v>2020</v>
      </c>
      <c r="T1461" s="50" t="s">
        <v>2579</v>
      </c>
      <c r="U1461" s="50" t="s">
        <v>263</v>
      </c>
      <c r="V1461" s="50" t="s">
        <v>355</v>
      </c>
      <c r="W1461" s="50" t="s">
        <v>408</v>
      </c>
      <c r="X1461" s="52">
        <v>1</v>
      </c>
      <c r="Y1461" s="52">
        <v>155353</v>
      </c>
      <c r="Z1461" s="50" t="s">
        <v>266</v>
      </c>
      <c r="AA1461" s="52">
        <v>0</v>
      </c>
      <c r="AB1461" s="52">
        <v>0</v>
      </c>
      <c r="AC1461" s="51">
        <v>44182</v>
      </c>
      <c r="AD1461" s="88"/>
      <c r="AE1461" s="87" t="s">
        <v>670</v>
      </c>
    </row>
    <row r="1462" spans="1:31" ht="17.25" customHeight="1">
      <c r="A1462" s="57" t="str">
        <f t="shared" si="47"/>
        <v>SAQUE FUNDO FIXO</v>
      </c>
      <c r="B1462" s="69" t="str">
        <f>VLOOKUP(A1462,'De Para'!$C$3:$D$195,2,0)</f>
        <v>OUTRAS DESPESAS</v>
      </c>
      <c r="C1462" s="83">
        <f t="shared" si="48"/>
        <v>12</v>
      </c>
      <c r="D1462" s="50" t="s">
        <v>258</v>
      </c>
      <c r="E1462" s="50" t="s">
        <v>410</v>
      </c>
      <c r="F1462" s="51">
        <v>44182</v>
      </c>
      <c r="G1462" s="50" t="s">
        <v>278</v>
      </c>
      <c r="H1462" s="52">
        <v>99.5</v>
      </c>
      <c r="I1462" s="50" t="s">
        <v>675</v>
      </c>
      <c r="J1462" s="50" t="s">
        <v>409</v>
      </c>
      <c r="K1462" s="50" t="s">
        <v>410</v>
      </c>
      <c r="L1462" s="50" t="s">
        <v>577</v>
      </c>
      <c r="M1462" s="52">
        <v>181189</v>
      </c>
      <c r="N1462" s="50" t="s">
        <v>578</v>
      </c>
      <c r="O1462" s="50" t="s">
        <v>579</v>
      </c>
      <c r="P1462" s="55">
        <v>-824.59</v>
      </c>
      <c r="Q1462" s="52">
        <v>12</v>
      </c>
      <c r="R1462" s="50" t="s">
        <v>2578</v>
      </c>
      <c r="S1462" s="52">
        <v>2020</v>
      </c>
      <c r="T1462" s="50" t="s">
        <v>2579</v>
      </c>
      <c r="U1462" s="50" t="s">
        <v>263</v>
      </c>
      <c r="V1462" s="50" t="s">
        <v>264</v>
      </c>
      <c r="W1462" s="50" t="s">
        <v>580</v>
      </c>
      <c r="X1462" s="52">
        <v>1</v>
      </c>
      <c r="Y1462" s="52">
        <v>155353</v>
      </c>
      <c r="Z1462" s="50" t="s">
        <v>266</v>
      </c>
      <c r="AA1462" s="52">
        <v>0</v>
      </c>
      <c r="AB1462" s="52">
        <v>0</v>
      </c>
      <c r="AC1462" s="51">
        <v>44182</v>
      </c>
      <c r="AD1462" s="88"/>
      <c r="AE1462" s="87" t="s">
        <v>670</v>
      </c>
    </row>
    <row r="1463" spans="1:31" ht="17.25" customHeight="1">
      <c r="A1463" s="57" t="str">
        <f t="shared" si="47"/>
        <v>SERVIÇO DE LABORATÓRIO/APOIO DIAGNOSTICO</v>
      </c>
      <c r="B1463" s="69" t="str">
        <f>VLOOKUP(A1463,'De Para'!$C$3:$D$195,2,0)</f>
        <v>FORNECEDORES</v>
      </c>
      <c r="C1463" s="83">
        <f t="shared" si="48"/>
        <v>12</v>
      </c>
      <c r="D1463" s="50" t="s">
        <v>258</v>
      </c>
      <c r="E1463" s="50" t="s">
        <v>410</v>
      </c>
      <c r="F1463" s="51">
        <v>44182</v>
      </c>
      <c r="G1463" s="50" t="s">
        <v>278</v>
      </c>
      <c r="H1463" s="52">
        <v>100</v>
      </c>
      <c r="I1463" s="50" t="s">
        <v>675</v>
      </c>
      <c r="J1463" s="50" t="s">
        <v>409</v>
      </c>
      <c r="K1463" s="50" t="s">
        <v>410</v>
      </c>
      <c r="L1463" s="50" t="s">
        <v>297</v>
      </c>
      <c r="M1463" s="52">
        <v>181190</v>
      </c>
      <c r="N1463" s="50" t="s">
        <v>298</v>
      </c>
      <c r="O1463" s="50" t="s">
        <v>1326</v>
      </c>
      <c r="P1463" s="55">
        <v>-933.8</v>
      </c>
      <c r="Q1463" s="52">
        <v>12</v>
      </c>
      <c r="R1463" s="50" t="s">
        <v>2580</v>
      </c>
      <c r="S1463" s="52">
        <v>2020</v>
      </c>
      <c r="T1463" s="50" t="s">
        <v>2581</v>
      </c>
      <c r="U1463" s="50" t="s">
        <v>263</v>
      </c>
      <c r="V1463" s="50" t="s">
        <v>288</v>
      </c>
      <c r="W1463" s="50" t="s">
        <v>289</v>
      </c>
      <c r="X1463" s="52">
        <v>1</v>
      </c>
      <c r="Y1463" s="52">
        <v>153501</v>
      </c>
      <c r="Z1463" s="50" t="s">
        <v>266</v>
      </c>
      <c r="AA1463" s="52">
        <v>0</v>
      </c>
      <c r="AB1463" s="52">
        <v>0</v>
      </c>
      <c r="AC1463" s="51">
        <v>44182</v>
      </c>
      <c r="AD1463" s="88"/>
      <c r="AE1463" s="87" t="s">
        <v>670</v>
      </c>
    </row>
    <row r="1464" spans="1:31" ht="17.25" customHeight="1">
      <c r="A1464" s="57" t="str">
        <f t="shared" si="47"/>
        <v>SERVIÇO DE LABORATÓRIO/APOIO DIAGNOSTICO</v>
      </c>
      <c r="B1464" s="69" t="str">
        <f>VLOOKUP(A1464,'De Para'!$C$3:$D$195,2,0)</f>
        <v>FORNECEDORES</v>
      </c>
      <c r="C1464" s="83">
        <f t="shared" si="48"/>
        <v>12</v>
      </c>
      <c r="D1464" s="50" t="s">
        <v>258</v>
      </c>
      <c r="E1464" s="50" t="s">
        <v>410</v>
      </c>
      <c r="F1464" s="51">
        <v>44182</v>
      </c>
      <c r="G1464" s="50" t="s">
        <v>278</v>
      </c>
      <c r="H1464" s="52">
        <v>100</v>
      </c>
      <c r="I1464" s="50" t="s">
        <v>675</v>
      </c>
      <c r="J1464" s="50" t="s">
        <v>409</v>
      </c>
      <c r="K1464" s="50" t="s">
        <v>410</v>
      </c>
      <c r="L1464" s="50" t="s">
        <v>297</v>
      </c>
      <c r="M1464" s="52">
        <v>181191</v>
      </c>
      <c r="N1464" s="50" t="s">
        <v>298</v>
      </c>
      <c r="O1464" s="50" t="s">
        <v>1326</v>
      </c>
      <c r="P1464" s="55">
        <v>-79584.800000000003</v>
      </c>
      <c r="Q1464" s="52">
        <v>12</v>
      </c>
      <c r="R1464" s="50" t="s">
        <v>2582</v>
      </c>
      <c r="S1464" s="52">
        <v>2020</v>
      </c>
      <c r="T1464" s="50" t="s">
        <v>2583</v>
      </c>
      <c r="U1464" s="50" t="s">
        <v>263</v>
      </c>
      <c r="V1464" s="50" t="s">
        <v>288</v>
      </c>
      <c r="W1464" s="50" t="s">
        <v>289</v>
      </c>
      <c r="X1464" s="52">
        <v>1</v>
      </c>
      <c r="Y1464" s="52">
        <v>153504</v>
      </c>
      <c r="Z1464" s="50" t="s">
        <v>266</v>
      </c>
      <c r="AA1464" s="52">
        <v>0</v>
      </c>
      <c r="AB1464" s="52">
        <v>0</v>
      </c>
      <c r="AC1464" s="51">
        <v>44182</v>
      </c>
      <c r="AD1464" s="88"/>
      <c r="AE1464" s="87" t="s">
        <v>670</v>
      </c>
    </row>
    <row r="1465" spans="1:31" ht="17.25" customHeight="1">
      <c r="A1465" s="57" t="str">
        <f t="shared" si="47"/>
        <v>SERVIÇO DE ESTERILIZAÇÃO</v>
      </c>
      <c r="B1465" s="69" t="str">
        <f>VLOOKUP(A1465,'De Para'!$C$3:$D$195,2,0)</f>
        <v>FORNECEDORES</v>
      </c>
      <c r="C1465" s="83">
        <f t="shared" si="48"/>
        <v>12</v>
      </c>
      <c r="D1465" s="50" t="s">
        <v>258</v>
      </c>
      <c r="E1465" s="50" t="s">
        <v>410</v>
      </c>
      <c r="F1465" s="51">
        <v>44182</v>
      </c>
      <c r="G1465" s="50" t="s">
        <v>278</v>
      </c>
      <c r="H1465" s="52">
        <v>100</v>
      </c>
      <c r="I1465" s="50" t="s">
        <v>675</v>
      </c>
      <c r="J1465" s="50" t="s">
        <v>409</v>
      </c>
      <c r="K1465" s="50" t="s">
        <v>410</v>
      </c>
      <c r="L1465" s="50" t="s">
        <v>2584</v>
      </c>
      <c r="M1465" s="52">
        <v>181192</v>
      </c>
      <c r="N1465" s="50" t="s">
        <v>2585</v>
      </c>
      <c r="O1465" s="50" t="s">
        <v>2586</v>
      </c>
      <c r="P1465" s="55">
        <v>-13900.55</v>
      </c>
      <c r="Q1465" s="52">
        <v>12</v>
      </c>
      <c r="R1465" s="50" t="s">
        <v>2587</v>
      </c>
      <c r="S1465" s="52">
        <v>2020</v>
      </c>
      <c r="T1465" s="50" t="s">
        <v>2588</v>
      </c>
      <c r="U1465" s="50" t="s">
        <v>263</v>
      </c>
      <c r="V1465" s="50" t="s">
        <v>288</v>
      </c>
      <c r="W1465" s="50" t="s">
        <v>325</v>
      </c>
      <c r="X1465" s="52">
        <v>1</v>
      </c>
      <c r="Y1465" s="52">
        <v>153520</v>
      </c>
      <c r="Z1465" s="50" t="s">
        <v>266</v>
      </c>
      <c r="AA1465" s="52">
        <v>0</v>
      </c>
      <c r="AB1465" s="52">
        <v>0</v>
      </c>
      <c r="AC1465" s="51">
        <v>44182</v>
      </c>
      <c r="AD1465" s="88"/>
      <c r="AE1465" s="87" t="s">
        <v>670</v>
      </c>
    </row>
    <row r="1466" spans="1:31" ht="17.25" customHeight="1">
      <c r="A1466" s="57" t="str">
        <f t="shared" si="47"/>
        <v>SERVIÇO DE ESTERILIZAÇÃO</v>
      </c>
      <c r="B1466" s="69" t="str">
        <f>VLOOKUP(A1466,'De Para'!$C$3:$D$195,2,0)</f>
        <v>FORNECEDORES</v>
      </c>
      <c r="C1466" s="83">
        <f t="shared" si="48"/>
        <v>12</v>
      </c>
      <c r="D1466" s="50" t="s">
        <v>258</v>
      </c>
      <c r="E1466" s="50" t="s">
        <v>410</v>
      </c>
      <c r="F1466" s="51">
        <v>44182</v>
      </c>
      <c r="G1466" s="50" t="s">
        <v>278</v>
      </c>
      <c r="H1466" s="52">
        <v>100</v>
      </c>
      <c r="I1466" s="50" t="s">
        <v>675</v>
      </c>
      <c r="J1466" s="50" t="s">
        <v>409</v>
      </c>
      <c r="K1466" s="50" t="s">
        <v>410</v>
      </c>
      <c r="L1466" s="50" t="s">
        <v>2584</v>
      </c>
      <c r="M1466" s="52">
        <v>181193</v>
      </c>
      <c r="N1466" s="50" t="s">
        <v>2585</v>
      </c>
      <c r="O1466" s="50" t="s">
        <v>2586</v>
      </c>
      <c r="P1466" s="55">
        <v>-69502.75</v>
      </c>
      <c r="Q1466" s="52">
        <v>12</v>
      </c>
      <c r="R1466" s="50" t="s">
        <v>2589</v>
      </c>
      <c r="S1466" s="52">
        <v>2020</v>
      </c>
      <c r="T1466" s="50" t="s">
        <v>2590</v>
      </c>
      <c r="U1466" s="50" t="s">
        <v>263</v>
      </c>
      <c r="V1466" s="50" t="s">
        <v>288</v>
      </c>
      <c r="W1466" s="50" t="s">
        <v>325</v>
      </c>
      <c r="X1466" s="52">
        <v>1</v>
      </c>
      <c r="Y1466" s="52">
        <v>153527</v>
      </c>
      <c r="Z1466" s="50" t="s">
        <v>266</v>
      </c>
      <c r="AA1466" s="52">
        <v>0</v>
      </c>
      <c r="AB1466" s="52">
        <v>0</v>
      </c>
      <c r="AC1466" s="51">
        <v>44182</v>
      </c>
      <c r="AD1466" s="88"/>
      <c r="AE1466" s="87" t="s">
        <v>670</v>
      </c>
    </row>
    <row r="1467" spans="1:31" ht="17.25" customHeight="1">
      <c r="A1467" s="57" t="str">
        <f t="shared" si="47"/>
        <v>SERVIÇO DE ESTERILIZAÇÃO</v>
      </c>
      <c r="B1467" s="69" t="str">
        <f>VLOOKUP(A1467,'De Para'!$C$3:$D$195,2,0)</f>
        <v>FORNECEDORES</v>
      </c>
      <c r="C1467" s="83">
        <f t="shared" si="48"/>
        <v>12</v>
      </c>
      <c r="D1467" s="50" t="s">
        <v>258</v>
      </c>
      <c r="E1467" s="50" t="s">
        <v>410</v>
      </c>
      <c r="F1467" s="51">
        <v>44182</v>
      </c>
      <c r="G1467" s="50" t="s">
        <v>278</v>
      </c>
      <c r="H1467" s="52">
        <v>100</v>
      </c>
      <c r="I1467" s="50" t="s">
        <v>675</v>
      </c>
      <c r="J1467" s="50" t="s">
        <v>409</v>
      </c>
      <c r="K1467" s="50" t="s">
        <v>410</v>
      </c>
      <c r="L1467" s="50" t="s">
        <v>2584</v>
      </c>
      <c r="M1467" s="52">
        <v>181194</v>
      </c>
      <c r="N1467" s="50" t="s">
        <v>2585</v>
      </c>
      <c r="O1467" s="50" t="s">
        <v>2586</v>
      </c>
      <c r="P1467" s="55">
        <v>-55602.2</v>
      </c>
      <c r="Q1467" s="52">
        <v>12</v>
      </c>
      <c r="R1467" s="50" t="s">
        <v>2591</v>
      </c>
      <c r="S1467" s="52">
        <v>2020</v>
      </c>
      <c r="T1467" s="50" t="s">
        <v>2592</v>
      </c>
      <c r="U1467" s="50" t="s">
        <v>263</v>
      </c>
      <c r="V1467" s="50" t="s">
        <v>288</v>
      </c>
      <c r="W1467" s="50" t="s">
        <v>325</v>
      </c>
      <c r="X1467" s="52">
        <v>1</v>
      </c>
      <c r="Y1467" s="52">
        <v>153532</v>
      </c>
      <c r="Z1467" s="50" t="s">
        <v>266</v>
      </c>
      <c r="AA1467" s="52">
        <v>0</v>
      </c>
      <c r="AB1467" s="52">
        <v>0</v>
      </c>
      <c r="AC1467" s="51">
        <v>44182</v>
      </c>
      <c r="AD1467" s="88"/>
      <c r="AE1467" s="87" t="s">
        <v>670</v>
      </c>
    </row>
    <row r="1468" spans="1:31" ht="17.25" customHeight="1">
      <c r="A1468" s="57" t="str">
        <f t="shared" si="47"/>
        <v>EXAMES ADMISSIONAIS / DEMISSIONAIS / PERIÓDICO</v>
      </c>
      <c r="B1468" s="69" t="str">
        <f>VLOOKUP(A1468,'De Para'!$C$3:$D$195,2,0)</f>
        <v>FORNECEDORES</v>
      </c>
      <c r="C1468" s="83">
        <f t="shared" si="48"/>
        <v>12</v>
      </c>
      <c r="D1468" s="50" t="s">
        <v>258</v>
      </c>
      <c r="E1468" s="50" t="s">
        <v>410</v>
      </c>
      <c r="F1468" s="51">
        <v>44182</v>
      </c>
      <c r="G1468" s="50" t="s">
        <v>278</v>
      </c>
      <c r="H1468" s="52">
        <v>100</v>
      </c>
      <c r="I1468" s="50" t="s">
        <v>675</v>
      </c>
      <c r="J1468" s="50" t="s">
        <v>409</v>
      </c>
      <c r="K1468" s="50" t="s">
        <v>410</v>
      </c>
      <c r="L1468" s="50" t="s">
        <v>1465</v>
      </c>
      <c r="M1468" s="52">
        <v>181195</v>
      </c>
      <c r="N1468" s="50" t="s">
        <v>1466</v>
      </c>
      <c r="O1468" s="50" t="s">
        <v>1467</v>
      </c>
      <c r="P1468" s="55">
        <v>-8905.9500000000007</v>
      </c>
      <c r="Q1468" s="52">
        <v>12</v>
      </c>
      <c r="R1468" s="50" t="s">
        <v>2593</v>
      </c>
      <c r="S1468" s="52">
        <v>2020</v>
      </c>
      <c r="T1468" s="50" t="s">
        <v>2594</v>
      </c>
      <c r="U1468" s="50" t="s">
        <v>263</v>
      </c>
      <c r="V1468" s="50" t="s">
        <v>282</v>
      </c>
      <c r="W1468" s="50" t="s">
        <v>1470</v>
      </c>
      <c r="X1468" s="52">
        <v>1</v>
      </c>
      <c r="Y1468" s="52">
        <v>153686</v>
      </c>
      <c r="Z1468" s="50" t="s">
        <v>266</v>
      </c>
      <c r="AA1468" s="52">
        <v>0</v>
      </c>
      <c r="AB1468" s="52">
        <v>0</v>
      </c>
      <c r="AC1468" s="51">
        <v>44182</v>
      </c>
      <c r="AD1468" s="88"/>
      <c r="AE1468" s="87" t="s">
        <v>670</v>
      </c>
    </row>
    <row r="1469" spans="1:31" ht="17.25" customHeight="1">
      <c r="A1469" s="57" t="str">
        <f t="shared" si="47"/>
        <v>EVENTOS E COMEMORAÇÕES</v>
      </c>
      <c r="B1469" s="69" t="str">
        <f>VLOOKUP(A1469,'De Para'!$C$3:$D$195,2,0)</f>
        <v>FORNECEDORES</v>
      </c>
      <c r="C1469" s="83">
        <f t="shared" si="48"/>
        <v>12</v>
      </c>
      <c r="D1469" s="50" t="s">
        <v>258</v>
      </c>
      <c r="E1469" s="50" t="s">
        <v>410</v>
      </c>
      <c r="F1469" s="51">
        <v>44182</v>
      </c>
      <c r="G1469" s="50" t="s">
        <v>278</v>
      </c>
      <c r="H1469" s="52">
        <v>14.88</v>
      </c>
      <c r="I1469" s="84" t="s">
        <v>1203</v>
      </c>
      <c r="J1469" s="50" t="s">
        <v>409</v>
      </c>
      <c r="K1469" s="50" t="s">
        <v>410</v>
      </c>
      <c r="L1469" s="50" t="s">
        <v>1829</v>
      </c>
      <c r="M1469" s="52">
        <v>181196</v>
      </c>
      <c r="N1469" s="50" t="s">
        <v>1830</v>
      </c>
      <c r="O1469" s="50" t="s">
        <v>579</v>
      </c>
      <c r="P1469" s="55">
        <v>-122.7</v>
      </c>
      <c r="Q1469" s="52">
        <v>12</v>
      </c>
      <c r="R1469" s="50" t="s">
        <v>2595</v>
      </c>
      <c r="S1469" s="52">
        <v>2020</v>
      </c>
      <c r="T1469" s="50" t="s">
        <v>2596</v>
      </c>
      <c r="U1469" s="50" t="s">
        <v>263</v>
      </c>
      <c r="V1469" s="50" t="s">
        <v>355</v>
      </c>
      <c r="W1469" s="50" t="s">
        <v>481</v>
      </c>
      <c r="X1469" s="52">
        <v>1</v>
      </c>
      <c r="Y1469" s="52">
        <v>155267</v>
      </c>
      <c r="Z1469" s="50" t="s">
        <v>266</v>
      </c>
      <c r="AA1469" s="52">
        <v>0</v>
      </c>
      <c r="AB1469" s="52">
        <v>0</v>
      </c>
      <c r="AC1469" s="51">
        <v>44182</v>
      </c>
      <c r="AD1469" s="88"/>
      <c r="AE1469" s="87" t="s">
        <v>673</v>
      </c>
    </row>
    <row r="1470" spans="1:31" ht="17.25" customHeight="1">
      <c r="A1470" s="57" t="str">
        <f t="shared" si="47"/>
        <v>MANUTENÇÃO DE VEÍCULOS</v>
      </c>
      <c r="B1470" s="69" t="str">
        <f>VLOOKUP(A1470,'De Para'!$C$3:$D$195,2,0)</f>
        <v>FORNECEDORES</v>
      </c>
      <c r="C1470" s="83">
        <f t="shared" si="48"/>
        <v>12</v>
      </c>
      <c r="D1470" s="50" t="s">
        <v>258</v>
      </c>
      <c r="E1470" s="50" t="s">
        <v>410</v>
      </c>
      <c r="F1470" s="51">
        <v>44182</v>
      </c>
      <c r="G1470" s="50" t="s">
        <v>278</v>
      </c>
      <c r="H1470" s="52">
        <v>18.190000000000001</v>
      </c>
      <c r="I1470" s="84" t="s">
        <v>1203</v>
      </c>
      <c r="J1470" s="50" t="s">
        <v>409</v>
      </c>
      <c r="K1470" s="50" t="s">
        <v>410</v>
      </c>
      <c r="L1470" s="50" t="s">
        <v>561</v>
      </c>
      <c r="M1470" s="52">
        <v>181196</v>
      </c>
      <c r="N1470" s="50" t="s">
        <v>562</v>
      </c>
      <c r="O1470" s="50" t="s">
        <v>579</v>
      </c>
      <c r="P1470" s="55">
        <v>-150</v>
      </c>
      <c r="Q1470" s="52">
        <v>12</v>
      </c>
      <c r="R1470" s="50" t="s">
        <v>2595</v>
      </c>
      <c r="S1470" s="52">
        <v>2020</v>
      </c>
      <c r="T1470" s="50" t="s">
        <v>2596</v>
      </c>
      <c r="U1470" s="50" t="s">
        <v>263</v>
      </c>
      <c r="V1470" s="50" t="s">
        <v>355</v>
      </c>
      <c r="W1470" s="50" t="s">
        <v>563</v>
      </c>
      <c r="X1470" s="52">
        <v>1</v>
      </c>
      <c r="Y1470" s="52">
        <v>155267</v>
      </c>
      <c r="Z1470" s="50" t="s">
        <v>266</v>
      </c>
      <c r="AA1470" s="52">
        <v>0</v>
      </c>
      <c r="AB1470" s="52">
        <v>0</v>
      </c>
      <c r="AC1470" s="51">
        <v>44182</v>
      </c>
      <c r="AD1470" s="88"/>
      <c r="AE1470" s="87" t="s">
        <v>673</v>
      </c>
    </row>
    <row r="1471" spans="1:31" ht="17.25" customHeight="1">
      <c r="A1471" s="57" t="str">
        <f t="shared" si="47"/>
        <v>ESTACIONAMENTOS E PEDÁGIOS</v>
      </c>
      <c r="B1471" s="69" t="str">
        <f>VLOOKUP(A1471,'De Para'!$C$3:$D$195,2,0)</f>
        <v>FORNECEDORES</v>
      </c>
      <c r="C1471" s="83">
        <f t="shared" si="48"/>
        <v>12</v>
      </c>
      <c r="D1471" s="50" t="s">
        <v>258</v>
      </c>
      <c r="E1471" s="50" t="s">
        <v>410</v>
      </c>
      <c r="F1471" s="51">
        <v>44182</v>
      </c>
      <c r="G1471" s="50" t="s">
        <v>278</v>
      </c>
      <c r="H1471" s="52">
        <v>1.49</v>
      </c>
      <c r="I1471" s="84" t="s">
        <v>1203</v>
      </c>
      <c r="J1471" s="50" t="s">
        <v>409</v>
      </c>
      <c r="K1471" s="50" t="s">
        <v>410</v>
      </c>
      <c r="L1471" s="50" t="s">
        <v>877</v>
      </c>
      <c r="M1471" s="52">
        <v>181196</v>
      </c>
      <c r="N1471" s="50" t="s">
        <v>878</v>
      </c>
      <c r="O1471" s="50" t="s">
        <v>579</v>
      </c>
      <c r="P1471" s="55">
        <v>-12.3</v>
      </c>
      <c r="Q1471" s="52">
        <v>12</v>
      </c>
      <c r="R1471" s="50" t="s">
        <v>2595</v>
      </c>
      <c r="S1471" s="52">
        <v>2020</v>
      </c>
      <c r="T1471" s="50" t="s">
        <v>2596</v>
      </c>
      <c r="U1471" s="50" t="s">
        <v>263</v>
      </c>
      <c r="V1471" s="50" t="s">
        <v>355</v>
      </c>
      <c r="W1471" s="50" t="s">
        <v>563</v>
      </c>
      <c r="X1471" s="52">
        <v>1</v>
      </c>
      <c r="Y1471" s="52">
        <v>155267</v>
      </c>
      <c r="Z1471" s="50" t="s">
        <v>266</v>
      </c>
      <c r="AA1471" s="52">
        <v>0</v>
      </c>
      <c r="AB1471" s="52">
        <v>0</v>
      </c>
      <c r="AC1471" s="51">
        <v>44182</v>
      </c>
      <c r="AD1471" s="88"/>
      <c r="AE1471" s="87" t="s">
        <v>673</v>
      </c>
    </row>
    <row r="1472" spans="1:31" ht="17.25" customHeight="1">
      <c r="A1472" s="57" t="str">
        <f t="shared" si="47"/>
        <v>COPAS, LANCHES E REFEIÇÕES</v>
      </c>
      <c r="B1472" s="69" t="str">
        <f>VLOOKUP(A1472,'De Para'!$C$3:$D$195,2,0)</f>
        <v>FORNECEDORES</v>
      </c>
      <c r="C1472" s="83">
        <f t="shared" si="48"/>
        <v>12</v>
      </c>
      <c r="D1472" s="50" t="s">
        <v>258</v>
      </c>
      <c r="E1472" s="50" t="s">
        <v>410</v>
      </c>
      <c r="F1472" s="51">
        <v>44182</v>
      </c>
      <c r="G1472" s="50" t="s">
        <v>278</v>
      </c>
      <c r="H1472" s="52">
        <v>35.14</v>
      </c>
      <c r="I1472" s="84" t="s">
        <v>1203</v>
      </c>
      <c r="J1472" s="50" t="s">
        <v>409</v>
      </c>
      <c r="K1472" s="50" t="s">
        <v>410</v>
      </c>
      <c r="L1472" s="50" t="s">
        <v>531</v>
      </c>
      <c r="M1472" s="52">
        <v>181196</v>
      </c>
      <c r="N1472" s="50" t="s">
        <v>532</v>
      </c>
      <c r="O1472" s="50" t="s">
        <v>579</v>
      </c>
      <c r="P1472" s="55">
        <v>-289.69</v>
      </c>
      <c r="Q1472" s="52">
        <v>12</v>
      </c>
      <c r="R1472" s="50" t="s">
        <v>2595</v>
      </c>
      <c r="S1472" s="52">
        <v>2020</v>
      </c>
      <c r="T1472" s="50" t="s">
        <v>2596</v>
      </c>
      <c r="U1472" s="50" t="s">
        <v>263</v>
      </c>
      <c r="V1472" s="50" t="s">
        <v>355</v>
      </c>
      <c r="W1472" s="50" t="s">
        <v>408</v>
      </c>
      <c r="X1472" s="52">
        <v>1</v>
      </c>
      <c r="Y1472" s="52">
        <v>155267</v>
      </c>
      <c r="Z1472" s="50" t="s">
        <v>266</v>
      </c>
      <c r="AA1472" s="52">
        <v>0</v>
      </c>
      <c r="AB1472" s="52">
        <v>0</v>
      </c>
      <c r="AC1472" s="51">
        <v>44182</v>
      </c>
      <c r="AD1472" s="88"/>
      <c r="AE1472" s="87" t="s">
        <v>673</v>
      </c>
    </row>
    <row r="1473" spans="1:31" ht="17.25" customHeight="1">
      <c r="A1473" s="57" t="str">
        <f t="shared" si="47"/>
        <v>CORREIOS E TELÉGRAFOS</v>
      </c>
      <c r="B1473" s="69" t="str">
        <f>VLOOKUP(A1473,'De Para'!$C$3:$D$195,2,0)</f>
        <v>FORNECEDORES</v>
      </c>
      <c r="C1473" s="83">
        <f t="shared" si="48"/>
        <v>12</v>
      </c>
      <c r="D1473" s="50" t="s">
        <v>258</v>
      </c>
      <c r="E1473" s="50" t="s">
        <v>410</v>
      </c>
      <c r="F1473" s="51">
        <v>44182</v>
      </c>
      <c r="G1473" s="50" t="s">
        <v>278</v>
      </c>
      <c r="H1473" s="52">
        <v>11.88</v>
      </c>
      <c r="I1473" s="84" t="s">
        <v>1203</v>
      </c>
      <c r="J1473" s="50" t="s">
        <v>409</v>
      </c>
      <c r="K1473" s="50" t="s">
        <v>410</v>
      </c>
      <c r="L1473" s="50" t="s">
        <v>651</v>
      </c>
      <c r="M1473" s="52">
        <v>181196</v>
      </c>
      <c r="N1473" s="50" t="s">
        <v>652</v>
      </c>
      <c r="O1473" s="50" t="s">
        <v>579</v>
      </c>
      <c r="P1473" s="55">
        <v>-98</v>
      </c>
      <c r="Q1473" s="52">
        <v>12</v>
      </c>
      <c r="R1473" s="50" t="s">
        <v>2595</v>
      </c>
      <c r="S1473" s="52">
        <v>2020</v>
      </c>
      <c r="T1473" s="50" t="s">
        <v>2596</v>
      </c>
      <c r="U1473" s="50" t="s">
        <v>263</v>
      </c>
      <c r="V1473" s="50" t="s">
        <v>355</v>
      </c>
      <c r="W1473" s="50" t="s">
        <v>408</v>
      </c>
      <c r="X1473" s="52">
        <v>1</v>
      </c>
      <c r="Y1473" s="52">
        <v>155267</v>
      </c>
      <c r="Z1473" s="50" t="s">
        <v>266</v>
      </c>
      <c r="AA1473" s="52">
        <v>0</v>
      </c>
      <c r="AB1473" s="52">
        <v>0</v>
      </c>
      <c r="AC1473" s="51">
        <v>44182</v>
      </c>
      <c r="AD1473" s="88"/>
      <c r="AE1473" s="87" t="s">
        <v>673</v>
      </c>
    </row>
    <row r="1474" spans="1:31" ht="17.25" customHeight="1">
      <c r="A1474" s="57" t="str">
        <f t="shared" si="47"/>
        <v>DESP.MATERIAIS DE EXPEDIENTE</v>
      </c>
      <c r="B1474" s="69" t="str">
        <f>VLOOKUP(A1474,'De Para'!$C$3:$D$195,2,0)</f>
        <v>FORNECEDORES</v>
      </c>
      <c r="C1474" s="83">
        <f t="shared" si="48"/>
        <v>12</v>
      </c>
      <c r="D1474" s="50" t="s">
        <v>258</v>
      </c>
      <c r="E1474" s="50" t="s">
        <v>410</v>
      </c>
      <c r="F1474" s="51">
        <v>44182</v>
      </c>
      <c r="G1474" s="50" t="s">
        <v>278</v>
      </c>
      <c r="H1474" s="52">
        <v>18.420000000000002</v>
      </c>
      <c r="I1474" s="84" t="s">
        <v>1203</v>
      </c>
      <c r="J1474" s="50" t="s">
        <v>409</v>
      </c>
      <c r="K1474" s="50" t="s">
        <v>410</v>
      </c>
      <c r="L1474" s="50" t="s">
        <v>879</v>
      </c>
      <c r="M1474" s="52">
        <v>181196</v>
      </c>
      <c r="N1474" s="50" t="s">
        <v>880</v>
      </c>
      <c r="O1474" s="50" t="s">
        <v>579</v>
      </c>
      <c r="P1474" s="55">
        <v>-151.9</v>
      </c>
      <c r="Q1474" s="52">
        <v>12</v>
      </c>
      <c r="R1474" s="50" t="s">
        <v>2595</v>
      </c>
      <c r="S1474" s="52">
        <v>2020</v>
      </c>
      <c r="T1474" s="50" t="s">
        <v>2596</v>
      </c>
      <c r="U1474" s="50" t="s">
        <v>263</v>
      </c>
      <c r="V1474" s="50" t="s">
        <v>355</v>
      </c>
      <c r="W1474" s="50" t="s">
        <v>408</v>
      </c>
      <c r="X1474" s="52">
        <v>1</v>
      </c>
      <c r="Y1474" s="52">
        <v>155267</v>
      </c>
      <c r="Z1474" s="50" t="s">
        <v>266</v>
      </c>
      <c r="AA1474" s="52">
        <v>0</v>
      </c>
      <c r="AB1474" s="52">
        <v>0</v>
      </c>
      <c r="AC1474" s="51">
        <v>44182</v>
      </c>
      <c r="AD1474" s="88"/>
      <c r="AE1474" s="87" t="s">
        <v>673</v>
      </c>
    </row>
    <row r="1475" spans="1:31" ht="17.25" customHeight="1">
      <c r="A1475" s="57" t="str">
        <f t="shared" si="47"/>
        <v>APLICAÇÃO / RESGATE DE APLICAÇÃO</v>
      </c>
      <c r="B1475" s="69" t="str">
        <f>VLOOKUP(A1475,'De Para'!$C$3:$D$195,2,0)</f>
        <v>RECEBÍVEIS NAO CORRENTES</v>
      </c>
      <c r="C1475" s="83">
        <f t="shared" si="48"/>
        <v>12</v>
      </c>
      <c r="D1475" s="50" t="s">
        <v>258</v>
      </c>
      <c r="E1475" s="50" t="s">
        <v>410</v>
      </c>
      <c r="F1475" s="51">
        <v>44181</v>
      </c>
      <c r="G1475" s="50" t="s">
        <v>259</v>
      </c>
      <c r="H1475" s="52">
        <v>100</v>
      </c>
      <c r="I1475" s="50" t="s">
        <v>2201</v>
      </c>
      <c r="J1475" s="50" t="s">
        <v>409</v>
      </c>
      <c r="K1475" s="50" t="s">
        <v>410</v>
      </c>
      <c r="L1475" s="50" t="s">
        <v>260</v>
      </c>
      <c r="M1475" s="52">
        <v>181472</v>
      </c>
      <c r="N1475" s="50" t="s">
        <v>261</v>
      </c>
      <c r="O1475" s="53"/>
      <c r="P1475" s="55">
        <v>-31340.73</v>
      </c>
      <c r="Q1475" s="52">
        <v>12</v>
      </c>
      <c r="R1475" s="50" t="s">
        <v>262</v>
      </c>
      <c r="S1475" s="52">
        <v>2020</v>
      </c>
      <c r="T1475" s="50" t="s">
        <v>2409</v>
      </c>
      <c r="U1475" s="50" t="s">
        <v>263</v>
      </c>
      <c r="V1475" s="50" t="s">
        <v>264</v>
      </c>
      <c r="W1475" s="50" t="s">
        <v>265</v>
      </c>
      <c r="X1475" s="52">
        <v>1</v>
      </c>
      <c r="Y1475" s="52"/>
      <c r="Z1475" s="50" t="s">
        <v>266</v>
      </c>
      <c r="AA1475" s="52">
        <v>0</v>
      </c>
      <c r="AB1475" s="52">
        <v>1</v>
      </c>
      <c r="AC1475" s="51">
        <v>44181</v>
      </c>
      <c r="AD1475" s="88"/>
      <c r="AE1475" s="87" t="s">
        <v>668</v>
      </c>
    </row>
    <row r="1476" spans="1:31" ht="17.25" customHeight="1">
      <c r="A1476" s="57" t="str">
        <f t="shared" si="47"/>
        <v>APLICAÇÃO / RESGATE DE APLICAÇÃO</v>
      </c>
      <c r="B1476" s="69" t="str">
        <f>VLOOKUP(A1476,'De Para'!$C$3:$D$195,2,0)</f>
        <v>RECEBÍVEIS NAO CORRENTES</v>
      </c>
      <c r="C1476" s="83">
        <f t="shared" si="48"/>
        <v>12</v>
      </c>
      <c r="D1476" s="50" t="s">
        <v>258</v>
      </c>
      <c r="E1476" s="50" t="s">
        <v>410</v>
      </c>
      <c r="F1476" s="51">
        <v>44181</v>
      </c>
      <c r="G1476" s="50" t="s">
        <v>624</v>
      </c>
      <c r="H1476" s="52">
        <v>100</v>
      </c>
      <c r="I1476" s="50" t="s">
        <v>675</v>
      </c>
      <c r="J1476" s="50" t="s">
        <v>409</v>
      </c>
      <c r="K1476" s="50" t="s">
        <v>410</v>
      </c>
      <c r="L1476" s="50" t="s">
        <v>260</v>
      </c>
      <c r="M1476" s="52">
        <v>181473</v>
      </c>
      <c r="N1476" s="50" t="s">
        <v>261</v>
      </c>
      <c r="O1476" s="53"/>
      <c r="P1476" s="55">
        <v>31340.73</v>
      </c>
      <c r="Q1476" s="52">
        <v>12</v>
      </c>
      <c r="R1476" s="50" t="s">
        <v>262</v>
      </c>
      <c r="S1476" s="52">
        <v>2020</v>
      </c>
      <c r="T1476" s="50" t="s">
        <v>2409</v>
      </c>
      <c r="U1476" s="50" t="s">
        <v>263</v>
      </c>
      <c r="V1476" s="50" t="s">
        <v>264</v>
      </c>
      <c r="W1476" s="50" t="s">
        <v>265</v>
      </c>
      <c r="X1476" s="52">
        <v>1</v>
      </c>
      <c r="Y1476" s="52"/>
      <c r="Z1476" s="50" t="s">
        <v>266</v>
      </c>
      <c r="AA1476" s="52">
        <v>0</v>
      </c>
      <c r="AB1476" s="52">
        <v>0</v>
      </c>
      <c r="AC1476" s="51">
        <v>44181</v>
      </c>
      <c r="AD1476" s="88"/>
      <c r="AE1476" s="87" t="s">
        <v>670</v>
      </c>
    </row>
    <row r="1477" spans="1:31" ht="17.25" customHeight="1">
      <c r="A1477" s="57" t="str">
        <f t="shared" si="47"/>
        <v>APLICAÇÃO / RESGATE DE APLICAÇÃO</v>
      </c>
      <c r="B1477" s="69" t="str">
        <f>VLOOKUP(A1477,'De Para'!$C$3:$D$195,2,0)</f>
        <v>RECEBÍVEIS NAO CORRENTES</v>
      </c>
      <c r="C1477" s="83">
        <f t="shared" si="48"/>
        <v>12</v>
      </c>
      <c r="D1477" s="50" t="s">
        <v>258</v>
      </c>
      <c r="E1477" s="50" t="s">
        <v>410</v>
      </c>
      <c r="F1477" s="51">
        <v>44181</v>
      </c>
      <c r="G1477" s="50" t="s">
        <v>259</v>
      </c>
      <c r="H1477" s="52">
        <v>100</v>
      </c>
      <c r="I1477" s="50" t="s">
        <v>2201</v>
      </c>
      <c r="J1477" s="50" t="s">
        <v>409</v>
      </c>
      <c r="K1477" s="50" t="s">
        <v>410</v>
      </c>
      <c r="L1477" s="50" t="s">
        <v>260</v>
      </c>
      <c r="M1477" s="52">
        <v>181474</v>
      </c>
      <c r="N1477" s="50" t="s">
        <v>261</v>
      </c>
      <c r="O1477" s="53"/>
      <c r="P1477" s="55">
        <v>-476.25</v>
      </c>
      <c r="Q1477" s="52">
        <v>12</v>
      </c>
      <c r="R1477" s="50" t="s">
        <v>262</v>
      </c>
      <c r="S1477" s="52">
        <v>2020</v>
      </c>
      <c r="T1477" s="50" t="s">
        <v>2409</v>
      </c>
      <c r="U1477" s="50" t="s">
        <v>263</v>
      </c>
      <c r="V1477" s="50" t="s">
        <v>264</v>
      </c>
      <c r="W1477" s="50" t="s">
        <v>265</v>
      </c>
      <c r="X1477" s="52">
        <v>1</v>
      </c>
      <c r="Y1477" s="52"/>
      <c r="Z1477" s="50" t="s">
        <v>266</v>
      </c>
      <c r="AA1477" s="52">
        <v>0</v>
      </c>
      <c r="AB1477" s="52">
        <v>1</v>
      </c>
      <c r="AC1477" s="51">
        <v>44181</v>
      </c>
      <c r="AD1477" s="88"/>
      <c r="AE1477" s="87" t="s">
        <v>668</v>
      </c>
    </row>
    <row r="1478" spans="1:31" ht="17.25" customHeight="1">
      <c r="A1478" s="57" t="str">
        <f t="shared" si="47"/>
        <v>APLICAÇÃO / RESGATE DE APLICAÇÃO</v>
      </c>
      <c r="B1478" s="69" t="str">
        <f>VLOOKUP(A1478,'De Para'!$C$3:$D$195,2,0)</f>
        <v>RECEBÍVEIS NAO CORRENTES</v>
      </c>
      <c r="C1478" s="83">
        <f t="shared" si="48"/>
        <v>12</v>
      </c>
      <c r="D1478" s="50" t="s">
        <v>258</v>
      </c>
      <c r="E1478" s="50" t="s">
        <v>410</v>
      </c>
      <c r="F1478" s="51">
        <v>44181</v>
      </c>
      <c r="G1478" s="50" t="s">
        <v>624</v>
      </c>
      <c r="H1478" s="52">
        <v>100</v>
      </c>
      <c r="I1478" s="50" t="s">
        <v>675</v>
      </c>
      <c r="J1478" s="50" t="s">
        <v>409</v>
      </c>
      <c r="K1478" s="50" t="s">
        <v>410</v>
      </c>
      <c r="L1478" s="50" t="s">
        <v>260</v>
      </c>
      <c r="M1478" s="52">
        <v>181475</v>
      </c>
      <c r="N1478" s="50" t="s">
        <v>261</v>
      </c>
      <c r="O1478" s="53"/>
      <c r="P1478" s="55">
        <v>476.25</v>
      </c>
      <c r="Q1478" s="52">
        <v>12</v>
      </c>
      <c r="R1478" s="50" t="s">
        <v>262</v>
      </c>
      <c r="S1478" s="52">
        <v>2020</v>
      </c>
      <c r="T1478" s="50" t="s">
        <v>2409</v>
      </c>
      <c r="U1478" s="50" t="s">
        <v>263</v>
      </c>
      <c r="V1478" s="50" t="s">
        <v>264</v>
      </c>
      <c r="W1478" s="50" t="s">
        <v>265</v>
      </c>
      <c r="X1478" s="52">
        <v>1</v>
      </c>
      <c r="Y1478" s="52"/>
      <c r="Z1478" s="50" t="s">
        <v>266</v>
      </c>
      <c r="AA1478" s="52">
        <v>0</v>
      </c>
      <c r="AB1478" s="52">
        <v>0</v>
      </c>
      <c r="AC1478" s="51">
        <v>44181</v>
      </c>
      <c r="AD1478" s="88"/>
      <c r="AE1478" s="87" t="s">
        <v>670</v>
      </c>
    </row>
    <row r="1479" spans="1:31" ht="17.25" customHeight="1">
      <c r="A1479" s="57" t="str">
        <f t="shared" si="47"/>
        <v>APLICAÇÃO / RESGATE DE APLICAÇÃO</v>
      </c>
      <c r="B1479" s="69" t="str">
        <f>VLOOKUP(A1479,'De Para'!$C$3:$D$195,2,0)</f>
        <v>RECEBÍVEIS NAO CORRENTES</v>
      </c>
      <c r="C1479" s="83">
        <f t="shared" si="48"/>
        <v>12</v>
      </c>
      <c r="D1479" s="50" t="s">
        <v>258</v>
      </c>
      <c r="E1479" s="50" t="s">
        <v>410</v>
      </c>
      <c r="F1479" s="51">
        <v>44182</v>
      </c>
      <c r="G1479" s="50" t="s">
        <v>259</v>
      </c>
      <c r="H1479" s="52">
        <v>100</v>
      </c>
      <c r="I1479" s="50" t="s">
        <v>2201</v>
      </c>
      <c r="J1479" s="50" t="s">
        <v>409</v>
      </c>
      <c r="K1479" s="50" t="s">
        <v>410</v>
      </c>
      <c r="L1479" s="50" t="s">
        <v>260</v>
      </c>
      <c r="M1479" s="52">
        <v>181476</v>
      </c>
      <c r="N1479" s="50" t="s">
        <v>261</v>
      </c>
      <c r="O1479" s="53"/>
      <c r="P1479" s="55">
        <v>-1087469.3400000001</v>
      </c>
      <c r="Q1479" s="52">
        <v>12</v>
      </c>
      <c r="R1479" s="50" t="s">
        <v>262</v>
      </c>
      <c r="S1479" s="52">
        <v>2020</v>
      </c>
      <c r="T1479" s="50" t="s">
        <v>2409</v>
      </c>
      <c r="U1479" s="50" t="s">
        <v>263</v>
      </c>
      <c r="V1479" s="50" t="s">
        <v>264</v>
      </c>
      <c r="W1479" s="50" t="s">
        <v>265</v>
      </c>
      <c r="X1479" s="52">
        <v>1</v>
      </c>
      <c r="Y1479" s="52"/>
      <c r="Z1479" s="50" t="s">
        <v>266</v>
      </c>
      <c r="AA1479" s="52">
        <v>0</v>
      </c>
      <c r="AB1479" s="52">
        <v>1</v>
      </c>
      <c r="AC1479" s="51">
        <v>44182</v>
      </c>
      <c r="AD1479" s="88"/>
      <c r="AE1479" s="87" t="s">
        <v>668</v>
      </c>
    </row>
    <row r="1480" spans="1:31" ht="17.25" customHeight="1">
      <c r="A1480" s="57" t="str">
        <f t="shared" si="47"/>
        <v>APLICAÇÃO / RESGATE DE APLICAÇÃO</v>
      </c>
      <c r="B1480" s="69" t="str">
        <f>VLOOKUP(A1480,'De Para'!$C$3:$D$195,2,0)</f>
        <v>RECEBÍVEIS NAO CORRENTES</v>
      </c>
      <c r="C1480" s="83">
        <f t="shared" si="48"/>
        <v>12</v>
      </c>
      <c r="D1480" s="50" t="s">
        <v>258</v>
      </c>
      <c r="E1480" s="50" t="s">
        <v>410</v>
      </c>
      <c r="F1480" s="51">
        <v>44182</v>
      </c>
      <c r="G1480" s="50" t="s">
        <v>624</v>
      </c>
      <c r="H1480" s="52">
        <v>100</v>
      </c>
      <c r="I1480" s="50" t="s">
        <v>675</v>
      </c>
      <c r="J1480" s="50" t="s">
        <v>409</v>
      </c>
      <c r="K1480" s="50" t="s">
        <v>410</v>
      </c>
      <c r="L1480" s="50" t="s">
        <v>260</v>
      </c>
      <c r="M1480" s="52">
        <v>181477</v>
      </c>
      <c r="N1480" s="50" t="s">
        <v>261</v>
      </c>
      <c r="O1480" s="53"/>
      <c r="P1480" s="55">
        <v>1087469.3400000001</v>
      </c>
      <c r="Q1480" s="52">
        <v>12</v>
      </c>
      <c r="R1480" s="50" t="s">
        <v>262</v>
      </c>
      <c r="S1480" s="52">
        <v>2020</v>
      </c>
      <c r="T1480" s="50" t="s">
        <v>2409</v>
      </c>
      <c r="U1480" s="50" t="s">
        <v>263</v>
      </c>
      <c r="V1480" s="50" t="s">
        <v>264</v>
      </c>
      <c r="W1480" s="50" t="s">
        <v>265</v>
      </c>
      <c r="X1480" s="52">
        <v>1</v>
      </c>
      <c r="Y1480" s="52"/>
      <c r="Z1480" s="50" t="s">
        <v>266</v>
      </c>
      <c r="AA1480" s="52">
        <v>0</v>
      </c>
      <c r="AB1480" s="52">
        <v>0</v>
      </c>
      <c r="AC1480" s="51">
        <v>44182</v>
      </c>
      <c r="AD1480" s="88"/>
      <c r="AE1480" s="87" t="s">
        <v>670</v>
      </c>
    </row>
    <row r="1481" spans="1:31" ht="17.25" customHeight="1">
      <c r="A1481" s="57" t="str">
        <f t="shared" si="47"/>
        <v>TARIFAS BANCÁRIAS</v>
      </c>
      <c r="B1481" s="69" t="str">
        <f>VLOOKUP(A1481,'De Para'!$C$3:$D$195,2,0)</f>
        <v>PAGAMENTO DE IMPOSTOS E TAXAS</v>
      </c>
      <c r="C1481" s="83">
        <f t="shared" si="48"/>
        <v>12</v>
      </c>
      <c r="D1481" s="50" t="s">
        <v>258</v>
      </c>
      <c r="E1481" s="50" t="s">
        <v>410</v>
      </c>
      <c r="F1481" s="51">
        <v>44182</v>
      </c>
      <c r="G1481" s="50" t="s">
        <v>378</v>
      </c>
      <c r="H1481" s="52">
        <v>100</v>
      </c>
      <c r="I1481" s="50" t="s">
        <v>675</v>
      </c>
      <c r="J1481" s="50" t="s">
        <v>409</v>
      </c>
      <c r="K1481" s="50" t="s">
        <v>410</v>
      </c>
      <c r="L1481" s="50" t="s">
        <v>548</v>
      </c>
      <c r="M1481" s="52">
        <v>181478</v>
      </c>
      <c r="N1481" s="50" t="s">
        <v>549</v>
      </c>
      <c r="O1481" s="53"/>
      <c r="P1481" s="55">
        <v>-25.25</v>
      </c>
      <c r="Q1481" s="52">
        <v>12</v>
      </c>
      <c r="R1481" s="50" t="s">
        <v>262</v>
      </c>
      <c r="S1481" s="52">
        <v>2020</v>
      </c>
      <c r="T1481" s="50" t="s">
        <v>566</v>
      </c>
      <c r="U1481" s="50" t="s">
        <v>263</v>
      </c>
      <c r="V1481" s="50" t="s">
        <v>276</v>
      </c>
      <c r="W1481" s="50" t="s">
        <v>429</v>
      </c>
      <c r="X1481" s="52">
        <v>1</v>
      </c>
      <c r="Y1481" s="52"/>
      <c r="Z1481" s="50" t="s">
        <v>266</v>
      </c>
      <c r="AA1481" s="52">
        <v>0</v>
      </c>
      <c r="AB1481" s="52">
        <v>1</v>
      </c>
      <c r="AC1481" s="51">
        <v>44182</v>
      </c>
      <c r="AD1481" s="88"/>
      <c r="AE1481" s="87" t="s">
        <v>670</v>
      </c>
    </row>
    <row r="1482" spans="1:31" ht="17.25" customHeight="1">
      <c r="A1482" s="57" t="str">
        <f t="shared" si="47"/>
        <v>13º SALÁRIO</v>
      </c>
      <c r="B1482" s="69" t="str">
        <f>VLOOKUP(A1482,'De Para'!$C$3:$D$195,2,0)</f>
        <v>FOLHA E ENCARGOS</v>
      </c>
      <c r="C1482" s="83">
        <f t="shared" si="48"/>
        <v>12</v>
      </c>
      <c r="D1482" s="50" t="s">
        <v>258</v>
      </c>
      <c r="E1482" s="50" t="s">
        <v>410</v>
      </c>
      <c r="F1482" s="51">
        <v>44183</v>
      </c>
      <c r="G1482" s="50" t="s">
        <v>278</v>
      </c>
      <c r="H1482" s="52">
        <v>100</v>
      </c>
      <c r="I1482" s="50" t="s">
        <v>675</v>
      </c>
      <c r="J1482" s="50" t="s">
        <v>409</v>
      </c>
      <c r="K1482" s="50" t="s">
        <v>410</v>
      </c>
      <c r="L1482" s="50" t="s">
        <v>290</v>
      </c>
      <c r="M1482" s="52">
        <v>181771</v>
      </c>
      <c r="N1482" s="50" t="s">
        <v>291</v>
      </c>
      <c r="O1482" s="50" t="s">
        <v>281</v>
      </c>
      <c r="P1482" s="55">
        <v>-489.43</v>
      </c>
      <c r="Q1482" s="52">
        <v>12</v>
      </c>
      <c r="R1482" s="50" t="s">
        <v>2597</v>
      </c>
      <c r="S1482" s="52">
        <v>2020</v>
      </c>
      <c r="T1482" s="50" t="s">
        <v>2598</v>
      </c>
      <c r="U1482" s="50" t="s">
        <v>263</v>
      </c>
      <c r="V1482" s="50" t="s">
        <v>282</v>
      </c>
      <c r="W1482" s="50" t="s">
        <v>292</v>
      </c>
      <c r="X1482" s="52">
        <v>1</v>
      </c>
      <c r="Y1482" s="52">
        <v>155551</v>
      </c>
      <c r="Z1482" s="50" t="s">
        <v>266</v>
      </c>
      <c r="AA1482" s="52">
        <v>0</v>
      </c>
      <c r="AB1482" s="52">
        <v>0</v>
      </c>
      <c r="AC1482" s="51">
        <v>44183</v>
      </c>
      <c r="AD1482" s="88"/>
      <c r="AE1482" s="87" t="s">
        <v>670</v>
      </c>
    </row>
    <row r="1483" spans="1:31" ht="17.25" customHeight="1">
      <c r="A1483" s="57" t="str">
        <f t="shared" si="47"/>
        <v>INSS S/ EVENTUAIS</v>
      </c>
      <c r="B1483" s="69" t="str">
        <f>VLOOKUP(A1483,'De Para'!$C$3:$D$195,2,0)</f>
        <v>FOLHA E ENCARGOS</v>
      </c>
      <c r="C1483" s="83">
        <f t="shared" si="48"/>
        <v>12</v>
      </c>
      <c r="D1483" s="50" t="s">
        <v>258</v>
      </c>
      <c r="E1483" s="50" t="s">
        <v>410</v>
      </c>
      <c r="F1483" s="51">
        <v>44183</v>
      </c>
      <c r="G1483" s="50" t="s">
        <v>278</v>
      </c>
      <c r="H1483" s="52">
        <v>100</v>
      </c>
      <c r="I1483" s="50" t="s">
        <v>675</v>
      </c>
      <c r="J1483" s="50" t="s">
        <v>409</v>
      </c>
      <c r="K1483" s="50" t="s">
        <v>410</v>
      </c>
      <c r="L1483" s="50" t="s">
        <v>2599</v>
      </c>
      <c r="M1483" s="52">
        <v>181772</v>
      </c>
      <c r="N1483" s="50" t="s">
        <v>619</v>
      </c>
      <c r="O1483" s="50" t="s">
        <v>347</v>
      </c>
      <c r="P1483" s="55">
        <v>-85.92</v>
      </c>
      <c r="Q1483" s="52">
        <v>12</v>
      </c>
      <c r="R1483" s="50" t="s">
        <v>2600</v>
      </c>
      <c r="S1483" s="52">
        <v>2020</v>
      </c>
      <c r="T1483" s="50" t="s">
        <v>2601</v>
      </c>
      <c r="U1483" s="50" t="s">
        <v>263</v>
      </c>
      <c r="V1483" s="50" t="s">
        <v>282</v>
      </c>
      <c r="W1483" s="50" t="s">
        <v>292</v>
      </c>
      <c r="X1483" s="52">
        <v>1</v>
      </c>
      <c r="Y1483" s="52">
        <v>155733</v>
      </c>
      <c r="Z1483" s="50" t="s">
        <v>266</v>
      </c>
      <c r="AA1483" s="52">
        <v>0</v>
      </c>
      <c r="AB1483" s="52">
        <v>0</v>
      </c>
      <c r="AC1483" s="51">
        <v>44183</v>
      </c>
      <c r="AD1483" s="88"/>
      <c r="AE1483" s="87" t="s">
        <v>670</v>
      </c>
    </row>
    <row r="1484" spans="1:31" ht="17.25" customHeight="1">
      <c r="A1484" s="57" t="str">
        <f t="shared" si="47"/>
        <v>INSS S/ EVENTUAIS</v>
      </c>
      <c r="B1484" s="69" t="str">
        <f>VLOOKUP(A1484,'De Para'!$C$3:$D$195,2,0)</f>
        <v>FOLHA E ENCARGOS</v>
      </c>
      <c r="C1484" s="83">
        <f t="shared" si="48"/>
        <v>12</v>
      </c>
      <c r="D1484" s="50" t="s">
        <v>258</v>
      </c>
      <c r="E1484" s="50" t="s">
        <v>410</v>
      </c>
      <c r="F1484" s="51">
        <v>44183</v>
      </c>
      <c r="G1484" s="50" t="s">
        <v>278</v>
      </c>
      <c r="H1484" s="52">
        <v>100</v>
      </c>
      <c r="I1484" s="50" t="s">
        <v>675</v>
      </c>
      <c r="J1484" s="50" t="s">
        <v>409</v>
      </c>
      <c r="K1484" s="50" t="s">
        <v>410</v>
      </c>
      <c r="L1484" s="50" t="s">
        <v>2599</v>
      </c>
      <c r="M1484" s="52">
        <v>181829</v>
      </c>
      <c r="N1484" s="50" t="s">
        <v>619</v>
      </c>
      <c r="O1484" s="50" t="s">
        <v>347</v>
      </c>
      <c r="P1484" s="55">
        <v>-15731.15</v>
      </c>
      <c r="Q1484" s="52">
        <v>12</v>
      </c>
      <c r="R1484" s="50" t="s">
        <v>2602</v>
      </c>
      <c r="S1484" s="52">
        <v>2020</v>
      </c>
      <c r="T1484" s="50" t="s">
        <v>2603</v>
      </c>
      <c r="U1484" s="50" t="s">
        <v>263</v>
      </c>
      <c r="V1484" s="50" t="s">
        <v>282</v>
      </c>
      <c r="W1484" s="50" t="s">
        <v>292</v>
      </c>
      <c r="X1484" s="52">
        <v>1</v>
      </c>
      <c r="Y1484" s="52">
        <v>155710</v>
      </c>
      <c r="Z1484" s="50" t="s">
        <v>266</v>
      </c>
      <c r="AA1484" s="52">
        <v>0</v>
      </c>
      <c r="AB1484" s="52">
        <v>0</v>
      </c>
      <c r="AC1484" s="51">
        <v>44183</v>
      </c>
      <c r="AD1484" s="88"/>
      <c r="AE1484" s="87" t="s">
        <v>670</v>
      </c>
    </row>
    <row r="1485" spans="1:31" ht="17.25" customHeight="1">
      <c r="A1485" s="57" t="str">
        <f t="shared" si="47"/>
        <v>13º SALÁRIO</v>
      </c>
      <c r="B1485" s="69" t="str">
        <f>VLOOKUP(A1485,'De Para'!$C$3:$D$195,2,0)</f>
        <v>FOLHA E ENCARGOS</v>
      </c>
      <c r="C1485" s="83">
        <f t="shared" si="48"/>
        <v>12</v>
      </c>
      <c r="D1485" s="50" t="s">
        <v>258</v>
      </c>
      <c r="E1485" s="50" t="s">
        <v>410</v>
      </c>
      <c r="F1485" s="51">
        <v>44183</v>
      </c>
      <c r="G1485" s="50" t="s">
        <v>278</v>
      </c>
      <c r="H1485" s="52">
        <v>100</v>
      </c>
      <c r="I1485" s="50" t="s">
        <v>675</v>
      </c>
      <c r="J1485" s="50" t="s">
        <v>409</v>
      </c>
      <c r="K1485" s="50" t="s">
        <v>410</v>
      </c>
      <c r="L1485" s="50" t="s">
        <v>290</v>
      </c>
      <c r="M1485" s="52">
        <v>181832</v>
      </c>
      <c r="N1485" s="50" t="s">
        <v>291</v>
      </c>
      <c r="O1485" s="50" t="s">
        <v>281</v>
      </c>
      <c r="P1485" s="55">
        <v>-87725.34</v>
      </c>
      <c r="Q1485" s="52">
        <v>12</v>
      </c>
      <c r="R1485" s="50" t="s">
        <v>2604</v>
      </c>
      <c r="S1485" s="52">
        <v>2020</v>
      </c>
      <c r="T1485" s="50" t="s">
        <v>2605</v>
      </c>
      <c r="U1485" s="50" t="s">
        <v>263</v>
      </c>
      <c r="V1485" s="50" t="s">
        <v>282</v>
      </c>
      <c r="W1485" s="50" t="s">
        <v>292</v>
      </c>
      <c r="X1485" s="52">
        <v>1</v>
      </c>
      <c r="Y1485" s="52">
        <v>155555</v>
      </c>
      <c r="Z1485" s="50" t="s">
        <v>266</v>
      </c>
      <c r="AA1485" s="52">
        <v>0</v>
      </c>
      <c r="AB1485" s="52">
        <v>0</v>
      </c>
      <c r="AC1485" s="51">
        <v>44183</v>
      </c>
      <c r="AD1485" s="88"/>
      <c r="AE1485" s="87" t="s">
        <v>670</v>
      </c>
    </row>
    <row r="1486" spans="1:31" ht="17.25" customHeight="1">
      <c r="A1486" s="57" t="str">
        <f t="shared" si="47"/>
        <v>TARIFAS BANCÁRIAS</v>
      </c>
      <c r="B1486" s="69" t="str">
        <f>VLOOKUP(A1486,'De Para'!$C$3:$D$195,2,0)</f>
        <v>PAGAMENTO DE IMPOSTOS E TAXAS</v>
      </c>
      <c r="C1486" s="83">
        <f t="shared" si="48"/>
        <v>12</v>
      </c>
      <c r="D1486" s="50" t="s">
        <v>258</v>
      </c>
      <c r="E1486" s="50" t="s">
        <v>410</v>
      </c>
      <c r="F1486" s="51">
        <v>44183</v>
      </c>
      <c r="G1486" s="50" t="s">
        <v>378</v>
      </c>
      <c r="H1486" s="52">
        <v>100</v>
      </c>
      <c r="I1486" s="50" t="s">
        <v>675</v>
      </c>
      <c r="J1486" s="50" t="s">
        <v>409</v>
      </c>
      <c r="K1486" s="50" t="s">
        <v>410</v>
      </c>
      <c r="L1486" s="50" t="s">
        <v>548</v>
      </c>
      <c r="M1486" s="52">
        <v>181932</v>
      </c>
      <c r="N1486" s="50" t="s">
        <v>549</v>
      </c>
      <c r="O1486" s="53"/>
      <c r="P1486" s="55">
        <v>-588.5</v>
      </c>
      <c r="Q1486" s="52">
        <v>12</v>
      </c>
      <c r="R1486" s="50" t="s">
        <v>262</v>
      </c>
      <c r="S1486" s="52">
        <v>2020</v>
      </c>
      <c r="T1486" s="50" t="s">
        <v>550</v>
      </c>
      <c r="U1486" s="50" t="s">
        <v>263</v>
      </c>
      <c r="V1486" s="50" t="s">
        <v>276</v>
      </c>
      <c r="W1486" s="50" t="s">
        <v>429</v>
      </c>
      <c r="X1486" s="52">
        <v>1</v>
      </c>
      <c r="Y1486" s="52"/>
      <c r="Z1486" s="50" t="s">
        <v>266</v>
      </c>
      <c r="AA1486" s="52">
        <v>0</v>
      </c>
      <c r="AB1486" s="52">
        <v>1</v>
      </c>
      <c r="AC1486" s="51">
        <v>44183</v>
      </c>
      <c r="AD1486" s="88"/>
      <c r="AE1486" s="87" t="s">
        <v>670</v>
      </c>
    </row>
    <row r="1487" spans="1:31" ht="17.25" customHeight="1">
      <c r="A1487" s="57" t="str">
        <f t="shared" si="47"/>
        <v>APLICAÇÃO / RESGATE DE APLICAÇÃO</v>
      </c>
      <c r="B1487" s="69" t="str">
        <f>VLOOKUP(A1487,'De Para'!$C$3:$D$195,2,0)</f>
        <v>RECEBÍVEIS NAO CORRENTES</v>
      </c>
      <c r="C1487" s="83">
        <f t="shared" si="48"/>
        <v>12</v>
      </c>
      <c r="D1487" s="50" t="s">
        <v>258</v>
      </c>
      <c r="E1487" s="50" t="s">
        <v>410</v>
      </c>
      <c r="F1487" s="51">
        <v>44183</v>
      </c>
      <c r="G1487" s="50" t="s">
        <v>259</v>
      </c>
      <c r="H1487" s="52">
        <v>100</v>
      </c>
      <c r="I1487" s="50" t="s">
        <v>2201</v>
      </c>
      <c r="J1487" s="50" t="s">
        <v>409</v>
      </c>
      <c r="K1487" s="50" t="s">
        <v>410</v>
      </c>
      <c r="L1487" s="50" t="s">
        <v>260</v>
      </c>
      <c r="M1487" s="52">
        <v>181934</v>
      </c>
      <c r="N1487" s="50" t="s">
        <v>261</v>
      </c>
      <c r="O1487" s="53"/>
      <c r="P1487" s="55">
        <v>-82550.080000000002</v>
      </c>
      <c r="Q1487" s="52">
        <v>12</v>
      </c>
      <c r="R1487" s="50" t="s">
        <v>262</v>
      </c>
      <c r="S1487" s="52">
        <v>2020</v>
      </c>
      <c r="T1487" s="50" t="s">
        <v>2409</v>
      </c>
      <c r="U1487" s="50" t="s">
        <v>263</v>
      </c>
      <c r="V1487" s="50" t="s">
        <v>264</v>
      </c>
      <c r="W1487" s="50" t="s">
        <v>265</v>
      </c>
      <c r="X1487" s="52">
        <v>1</v>
      </c>
      <c r="Y1487" s="52"/>
      <c r="Z1487" s="50" t="s">
        <v>266</v>
      </c>
      <c r="AA1487" s="52">
        <v>0</v>
      </c>
      <c r="AB1487" s="52">
        <v>1</v>
      </c>
      <c r="AC1487" s="51">
        <v>44183</v>
      </c>
      <c r="AD1487" s="88"/>
      <c r="AE1487" s="87" t="s">
        <v>668</v>
      </c>
    </row>
    <row r="1488" spans="1:31" ht="17.25" customHeight="1">
      <c r="A1488" s="57" t="str">
        <f t="shared" si="47"/>
        <v>APLICAÇÃO / RESGATE DE APLICAÇÃO</v>
      </c>
      <c r="B1488" s="69" t="str">
        <f>VLOOKUP(A1488,'De Para'!$C$3:$D$195,2,0)</f>
        <v>RECEBÍVEIS NAO CORRENTES</v>
      </c>
      <c r="C1488" s="83">
        <f t="shared" si="48"/>
        <v>12</v>
      </c>
      <c r="D1488" s="50" t="s">
        <v>258</v>
      </c>
      <c r="E1488" s="50" t="s">
        <v>410</v>
      </c>
      <c r="F1488" s="51">
        <v>44183</v>
      </c>
      <c r="G1488" s="50" t="s">
        <v>624</v>
      </c>
      <c r="H1488" s="52">
        <v>100</v>
      </c>
      <c r="I1488" s="50" t="s">
        <v>675</v>
      </c>
      <c r="J1488" s="50" t="s">
        <v>409</v>
      </c>
      <c r="K1488" s="50" t="s">
        <v>410</v>
      </c>
      <c r="L1488" s="50" t="s">
        <v>260</v>
      </c>
      <c r="M1488" s="52">
        <v>181970</v>
      </c>
      <c r="N1488" s="50" t="s">
        <v>261</v>
      </c>
      <c r="O1488" s="53"/>
      <c r="P1488" s="55">
        <v>82550.080000000002</v>
      </c>
      <c r="Q1488" s="52">
        <v>12</v>
      </c>
      <c r="R1488" s="50" t="s">
        <v>262</v>
      </c>
      <c r="S1488" s="52">
        <v>2020</v>
      </c>
      <c r="T1488" s="50" t="s">
        <v>2409</v>
      </c>
      <c r="U1488" s="50" t="s">
        <v>263</v>
      </c>
      <c r="V1488" s="50" t="s">
        <v>264</v>
      </c>
      <c r="W1488" s="50" t="s">
        <v>265</v>
      </c>
      <c r="X1488" s="52">
        <v>1</v>
      </c>
      <c r="Y1488" s="52"/>
      <c r="Z1488" s="50" t="s">
        <v>266</v>
      </c>
      <c r="AA1488" s="52">
        <v>0</v>
      </c>
      <c r="AB1488" s="52">
        <v>0</v>
      </c>
      <c r="AC1488" s="51">
        <v>44183</v>
      </c>
      <c r="AD1488" s="88"/>
      <c r="AE1488" s="87" t="s">
        <v>670</v>
      </c>
    </row>
    <row r="1489" spans="1:31" ht="17.25" customHeight="1">
      <c r="A1489" s="57" t="str">
        <f t="shared" si="47"/>
        <v>APLICAÇÃO / RESGATE DE APLICAÇÃO</v>
      </c>
      <c r="B1489" s="69" t="str">
        <f>VLOOKUP(A1489,'De Para'!$C$3:$D$195,2,0)</f>
        <v>RECEBÍVEIS NAO CORRENTES</v>
      </c>
      <c r="C1489" s="83">
        <f t="shared" si="48"/>
        <v>12</v>
      </c>
      <c r="D1489" s="50" t="s">
        <v>258</v>
      </c>
      <c r="E1489" s="50" t="s">
        <v>410</v>
      </c>
      <c r="F1489" s="51">
        <v>44183</v>
      </c>
      <c r="G1489" s="50" t="s">
        <v>259</v>
      </c>
      <c r="H1489" s="52">
        <v>100</v>
      </c>
      <c r="I1489" s="50" t="s">
        <v>2201</v>
      </c>
      <c r="J1489" s="50" t="s">
        <v>409</v>
      </c>
      <c r="K1489" s="50" t="s">
        <v>410</v>
      </c>
      <c r="L1489" s="50" t="s">
        <v>260</v>
      </c>
      <c r="M1489" s="52">
        <v>181971</v>
      </c>
      <c r="N1489" s="50" t="s">
        <v>261</v>
      </c>
      <c r="O1489" s="53"/>
      <c r="P1489" s="55">
        <v>-14879.71</v>
      </c>
      <c r="Q1489" s="52">
        <v>12</v>
      </c>
      <c r="R1489" s="50" t="s">
        <v>262</v>
      </c>
      <c r="S1489" s="52">
        <v>2020</v>
      </c>
      <c r="T1489" s="50" t="s">
        <v>2409</v>
      </c>
      <c r="U1489" s="50" t="s">
        <v>263</v>
      </c>
      <c r="V1489" s="50" t="s">
        <v>264</v>
      </c>
      <c r="W1489" s="50" t="s">
        <v>265</v>
      </c>
      <c r="X1489" s="52">
        <v>1</v>
      </c>
      <c r="Y1489" s="52"/>
      <c r="Z1489" s="50" t="s">
        <v>266</v>
      </c>
      <c r="AA1489" s="52">
        <v>0</v>
      </c>
      <c r="AB1489" s="52">
        <v>1</v>
      </c>
      <c r="AC1489" s="51">
        <v>44183</v>
      </c>
      <c r="AD1489" s="88"/>
      <c r="AE1489" s="87" t="s">
        <v>668</v>
      </c>
    </row>
    <row r="1490" spans="1:31" ht="17.25" customHeight="1">
      <c r="A1490" s="57" t="str">
        <f t="shared" si="47"/>
        <v>APLICAÇÃO / RESGATE DE APLICAÇÃO</v>
      </c>
      <c r="B1490" s="69" t="str">
        <f>VLOOKUP(A1490,'De Para'!$C$3:$D$195,2,0)</f>
        <v>RECEBÍVEIS NAO CORRENTES</v>
      </c>
      <c r="C1490" s="83">
        <f t="shared" si="48"/>
        <v>12</v>
      </c>
      <c r="D1490" s="50" t="s">
        <v>258</v>
      </c>
      <c r="E1490" s="50" t="s">
        <v>410</v>
      </c>
      <c r="F1490" s="51">
        <v>44183</v>
      </c>
      <c r="G1490" s="50" t="s">
        <v>624</v>
      </c>
      <c r="H1490" s="52">
        <v>100</v>
      </c>
      <c r="I1490" s="50" t="s">
        <v>675</v>
      </c>
      <c r="J1490" s="50" t="s">
        <v>409</v>
      </c>
      <c r="K1490" s="50" t="s">
        <v>410</v>
      </c>
      <c r="L1490" s="50" t="s">
        <v>260</v>
      </c>
      <c r="M1490" s="52">
        <v>181972</v>
      </c>
      <c r="N1490" s="50" t="s">
        <v>261</v>
      </c>
      <c r="O1490" s="53"/>
      <c r="P1490" s="55">
        <v>14879.71</v>
      </c>
      <c r="Q1490" s="52">
        <v>12</v>
      </c>
      <c r="R1490" s="50" t="s">
        <v>262</v>
      </c>
      <c r="S1490" s="52">
        <v>2020</v>
      </c>
      <c r="T1490" s="50" t="s">
        <v>2409</v>
      </c>
      <c r="U1490" s="50" t="s">
        <v>263</v>
      </c>
      <c r="V1490" s="50" t="s">
        <v>264</v>
      </c>
      <c r="W1490" s="50" t="s">
        <v>265</v>
      </c>
      <c r="X1490" s="52">
        <v>1</v>
      </c>
      <c r="Y1490" s="52"/>
      <c r="Z1490" s="50" t="s">
        <v>266</v>
      </c>
      <c r="AA1490" s="52">
        <v>0</v>
      </c>
      <c r="AB1490" s="52">
        <v>0</v>
      </c>
      <c r="AC1490" s="51">
        <v>44183</v>
      </c>
      <c r="AD1490" s="88"/>
      <c r="AE1490" s="87" t="s">
        <v>670</v>
      </c>
    </row>
    <row r="1491" spans="1:31" ht="17.25" customHeight="1">
      <c r="A1491" s="57" t="str">
        <f t="shared" si="47"/>
        <v>APLICAÇÃO / RESGATE DE APLICAÇÃO</v>
      </c>
      <c r="B1491" s="69" t="str">
        <f>VLOOKUP(A1491,'De Para'!$C$3:$D$195,2,0)</f>
        <v>RECEBÍVEIS NAO CORRENTES</v>
      </c>
      <c r="C1491" s="83">
        <f t="shared" si="48"/>
        <v>12</v>
      </c>
      <c r="D1491" s="50" t="s">
        <v>258</v>
      </c>
      <c r="E1491" s="50" t="s">
        <v>410</v>
      </c>
      <c r="F1491" s="51">
        <v>44183</v>
      </c>
      <c r="G1491" s="50" t="s">
        <v>259</v>
      </c>
      <c r="H1491" s="52">
        <v>100</v>
      </c>
      <c r="I1491" s="50" t="s">
        <v>2201</v>
      </c>
      <c r="J1491" s="50" t="s">
        <v>409</v>
      </c>
      <c r="K1491" s="50" t="s">
        <v>410</v>
      </c>
      <c r="L1491" s="50" t="s">
        <v>260</v>
      </c>
      <c r="M1491" s="52">
        <v>181974</v>
      </c>
      <c r="N1491" s="50" t="s">
        <v>261</v>
      </c>
      <c r="O1491" s="53"/>
      <c r="P1491" s="55">
        <v>-8425.31</v>
      </c>
      <c r="Q1491" s="52">
        <v>12</v>
      </c>
      <c r="R1491" s="50" t="s">
        <v>262</v>
      </c>
      <c r="S1491" s="52">
        <v>2020</v>
      </c>
      <c r="T1491" s="50" t="s">
        <v>2457</v>
      </c>
      <c r="U1491" s="50" t="s">
        <v>263</v>
      </c>
      <c r="V1491" s="50" t="s">
        <v>264</v>
      </c>
      <c r="W1491" s="50" t="s">
        <v>265</v>
      </c>
      <c r="X1491" s="52">
        <v>1</v>
      </c>
      <c r="Y1491" s="52"/>
      <c r="Z1491" s="50" t="s">
        <v>266</v>
      </c>
      <c r="AA1491" s="52">
        <v>0</v>
      </c>
      <c r="AB1491" s="52">
        <v>1</v>
      </c>
      <c r="AC1491" s="51">
        <v>44183</v>
      </c>
      <c r="AD1491" s="88"/>
      <c r="AE1491" s="87" t="s">
        <v>668</v>
      </c>
    </row>
    <row r="1492" spans="1:31" ht="17.25" customHeight="1">
      <c r="A1492" s="57" t="str">
        <f t="shared" si="47"/>
        <v>APLICAÇÃO / RESGATE DE APLICAÇÃO</v>
      </c>
      <c r="B1492" s="69" t="str">
        <f>VLOOKUP(A1492,'De Para'!$C$3:$D$195,2,0)</f>
        <v>RECEBÍVEIS NAO CORRENTES</v>
      </c>
      <c r="C1492" s="83">
        <f t="shared" si="48"/>
        <v>12</v>
      </c>
      <c r="D1492" s="50" t="s">
        <v>258</v>
      </c>
      <c r="E1492" s="50" t="s">
        <v>410</v>
      </c>
      <c r="F1492" s="51">
        <v>44183</v>
      </c>
      <c r="G1492" s="50" t="s">
        <v>624</v>
      </c>
      <c r="H1492" s="52">
        <v>100</v>
      </c>
      <c r="I1492" s="50" t="s">
        <v>675</v>
      </c>
      <c r="J1492" s="50" t="s">
        <v>409</v>
      </c>
      <c r="K1492" s="50" t="s">
        <v>410</v>
      </c>
      <c r="L1492" s="50" t="s">
        <v>260</v>
      </c>
      <c r="M1492" s="52">
        <v>181975</v>
      </c>
      <c r="N1492" s="50" t="s">
        <v>261</v>
      </c>
      <c r="O1492" s="53"/>
      <c r="P1492" s="55">
        <v>8425.31</v>
      </c>
      <c r="Q1492" s="52">
        <v>12</v>
      </c>
      <c r="R1492" s="50" t="s">
        <v>262</v>
      </c>
      <c r="S1492" s="52">
        <v>2020</v>
      </c>
      <c r="T1492" s="50" t="s">
        <v>2457</v>
      </c>
      <c r="U1492" s="50" t="s">
        <v>263</v>
      </c>
      <c r="V1492" s="50" t="s">
        <v>264</v>
      </c>
      <c r="W1492" s="50" t="s">
        <v>265</v>
      </c>
      <c r="X1492" s="52">
        <v>1</v>
      </c>
      <c r="Y1492" s="52"/>
      <c r="Z1492" s="50" t="s">
        <v>266</v>
      </c>
      <c r="AA1492" s="52">
        <v>0</v>
      </c>
      <c r="AB1492" s="52">
        <v>0</v>
      </c>
      <c r="AC1492" s="51">
        <v>44183</v>
      </c>
      <c r="AD1492" s="88"/>
      <c r="AE1492" s="87" t="s">
        <v>670</v>
      </c>
    </row>
    <row r="1493" spans="1:31" ht="17.25" customHeight="1">
      <c r="A1493" s="57" t="str">
        <f t="shared" si="47"/>
        <v>GASES HOSPITALARES</v>
      </c>
      <c r="B1493" s="69" t="str">
        <f>VLOOKUP(A1493,'De Para'!$C$3:$D$195,2,0)</f>
        <v>FORNECEDORES</v>
      </c>
      <c r="C1493" s="83">
        <f t="shared" si="48"/>
        <v>12</v>
      </c>
      <c r="D1493" s="50" t="s">
        <v>258</v>
      </c>
      <c r="E1493" s="50" t="s">
        <v>410</v>
      </c>
      <c r="F1493" s="51">
        <v>44186</v>
      </c>
      <c r="G1493" s="50" t="s">
        <v>278</v>
      </c>
      <c r="H1493" s="52">
        <v>100</v>
      </c>
      <c r="I1493" s="50" t="s">
        <v>675</v>
      </c>
      <c r="J1493" s="50" t="s">
        <v>409</v>
      </c>
      <c r="K1493" s="50" t="s">
        <v>410</v>
      </c>
      <c r="L1493" s="50" t="s">
        <v>464</v>
      </c>
      <c r="M1493" s="52">
        <v>182404</v>
      </c>
      <c r="N1493" s="50" t="s">
        <v>465</v>
      </c>
      <c r="O1493" s="50" t="s">
        <v>1436</v>
      </c>
      <c r="P1493" s="55">
        <v>-385</v>
      </c>
      <c r="Q1493" s="52">
        <v>12</v>
      </c>
      <c r="R1493" s="50" t="s">
        <v>2606</v>
      </c>
      <c r="S1493" s="52">
        <v>2020</v>
      </c>
      <c r="T1493" s="50" t="s">
        <v>2607</v>
      </c>
      <c r="U1493" s="50" t="s">
        <v>263</v>
      </c>
      <c r="V1493" s="50" t="s">
        <v>303</v>
      </c>
      <c r="W1493" s="50" t="s">
        <v>466</v>
      </c>
      <c r="X1493" s="52">
        <v>1</v>
      </c>
      <c r="Y1493" s="52">
        <v>150188</v>
      </c>
      <c r="Z1493" s="50" t="s">
        <v>266</v>
      </c>
      <c r="AA1493" s="52">
        <v>0</v>
      </c>
      <c r="AB1493" s="52">
        <v>0</v>
      </c>
      <c r="AC1493" s="51">
        <v>44186</v>
      </c>
      <c r="AD1493" s="88"/>
      <c r="AE1493" s="87" t="s">
        <v>670</v>
      </c>
    </row>
    <row r="1494" spans="1:31" ht="17.25" customHeight="1">
      <c r="A1494" s="57" t="str">
        <f t="shared" si="47"/>
        <v>MATERIAIS HOSPITALARES C/ RESTRICAO</v>
      </c>
      <c r="B1494" s="69" t="str">
        <f>VLOOKUP(A1494,'De Para'!$C$3:$D$195,2,0)</f>
        <v>FORNECEDORES</v>
      </c>
      <c r="C1494" s="83">
        <f t="shared" si="48"/>
        <v>12</v>
      </c>
      <c r="D1494" s="50" t="s">
        <v>258</v>
      </c>
      <c r="E1494" s="50" t="s">
        <v>410</v>
      </c>
      <c r="F1494" s="51">
        <v>44186</v>
      </c>
      <c r="G1494" s="50" t="s">
        <v>278</v>
      </c>
      <c r="H1494" s="52">
        <v>100</v>
      </c>
      <c r="I1494" s="50" t="s">
        <v>675</v>
      </c>
      <c r="J1494" s="50" t="s">
        <v>409</v>
      </c>
      <c r="K1494" s="50" t="s">
        <v>410</v>
      </c>
      <c r="L1494" s="50" t="s">
        <v>359</v>
      </c>
      <c r="M1494" s="52">
        <v>182405</v>
      </c>
      <c r="N1494" s="50" t="s">
        <v>360</v>
      </c>
      <c r="O1494" s="50" t="s">
        <v>482</v>
      </c>
      <c r="P1494" s="55">
        <v>-496.56</v>
      </c>
      <c r="Q1494" s="52">
        <v>12</v>
      </c>
      <c r="R1494" s="50" t="s">
        <v>2608</v>
      </c>
      <c r="S1494" s="52">
        <v>2020</v>
      </c>
      <c r="T1494" s="50" t="s">
        <v>2609</v>
      </c>
      <c r="U1494" s="50" t="s">
        <v>263</v>
      </c>
      <c r="V1494" s="50" t="s">
        <v>303</v>
      </c>
      <c r="W1494" s="50" t="s">
        <v>344</v>
      </c>
      <c r="X1494" s="52">
        <v>1</v>
      </c>
      <c r="Y1494" s="52">
        <v>152638</v>
      </c>
      <c r="Z1494" s="50" t="s">
        <v>266</v>
      </c>
      <c r="AA1494" s="52">
        <v>0</v>
      </c>
      <c r="AB1494" s="52">
        <v>0</v>
      </c>
      <c r="AC1494" s="51">
        <v>44186</v>
      </c>
      <c r="AD1494" s="88"/>
      <c r="AE1494" s="87" t="s">
        <v>670</v>
      </c>
    </row>
    <row r="1495" spans="1:31" ht="17.25" customHeight="1">
      <c r="A1495" s="57" t="str">
        <f t="shared" si="47"/>
        <v>MEDICAMENTOS C/ RESTRICAO</v>
      </c>
      <c r="B1495" s="69" t="str">
        <f>VLOOKUP(A1495,'De Para'!$C$3:$D$195,2,0)</f>
        <v>FORNECEDORES</v>
      </c>
      <c r="C1495" s="83">
        <f t="shared" si="48"/>
        <v>12</v>
      </c>
      <c r="D1495" s="50" t="s">
        <v>258</v>
      </c>
      <c r="E1495" s="50" t="s">
        <v>410</v>
      </c>
      <c r="F1495" s="51">
        <v>44186</v>
      </c>
      <c r="G1495" s="50" t="s">
        <v>278</v>
      </c>
      <c r="H1495" s="52">
        <v>100</v>
      </c>
      <c r="I1495" s="50" t="s">
        <v>675</v>
      </c>
      <c r="J1495" s="50" t="s">
        <v>409</v>
      </c>
      <c r="K1495" s="50" t="s">
        <v>410</v>
      </c>
      <c r="L1495" s="50" t="s">
        <v>341</v>
      </c>
      <c r="M1495" s="52">
        <v>182406</v>
      </c>
      <c r="N1495" s="50" t="s">
        <v>342</v>
      </c>
      <c r="O1495" s="50" t="s">
        <v>482</v>
      </c>
      <c r="P1495" s="55">
        <v>-1069.76</v>
      </c>
      <c r="Q1495" s="52">
        <v>12</v>
      </c>
      <c r="R1495" s="50" t="s">
        <v>2610</v>
      </c>
      <c r="S1495" s="52">
        <v>2020</v>
      </c>
      <c r="T1495" s="50" t="s">
        <v>2611</v>
      </c>
      <c r="U1495" s="50" t="s">
        <v>263</v>
      </c>
      <c r="V1495" s="50" t="s">
        <v>303</v>
      </c>
      <c r="W1495" s="50" t="s">
        <v>344</v>
      </c>
      <c r="X1495" s="52">
        <v>1</v>
      </c>
      <c r="Y1495" s="52">
        <v>152640</v>
      </c>
      <c r="Z1495" s="50" t="s">
        <v>266</v>
      </c>
      <c r="AA1495" s="52">
        <v>0</v>
      </c>
      <c r="AB1495" s="52">
        <v>0</v>
      </c>
      <c r="AC1495" s="51">
        <v>44186</v>
      </c>
      <c r="AD1495" s="88"/>
      <c r="AE1495" s="87" t="s">
        <v>670</v>
      </c>
    </row>
    <row r="1496" spans="1:31" ht="17.25" customHeight="1">
      <c r="A1496" s="57" t="str">
        <f t="shared" si="47"/>
        <v>MEDICAMENTOS C/ RESTRICAO</v>
      </c>
      <c r="B1496" s="69" t="str">
        <f>VLOOKUP(A1496,'De Para'!$C$3:$D$195,2,0)</f>
        <v>FORNECEDORES</v>
      </c>
      <c r="C1496" s="83">
        <f t="shared" si="48"/>
        <v>12</v>
      </c>
      <c r="D1496" s="50" t="s">
        <v>258</v>
      </c>
      <c r="E1496" s="50" t="s">
        <v>410</v>
      </c>
      <c r="F1496" s="51">
        <v>44186</v>
      </c>
      <c r="G1496" s="50" t="s">
        <v>278</v>
      </c>
      <c r="H1496" s="52">
        <v>100</v>
      </c>
      <c r="I1496" s="50" t="s">
        <v>675</v>
      </c>
      <c r="J1496" s="50" t="s">
        <v>409</v>
      </c>
      <c r="K1496" s="50" t="s">
        <v>410</v>
      </c>
      <c r="L1496" s="50" t="s">
        <v>341</v>
      </c>
      <c r="M1496" s="52">
        <v>182407</v>
      </c>
      <c r="N1496" s="50" t="s">
        <v>342</v>
      </c>
      <c r="O1496" s="50" t="s">
        <v>372</v>
      </c>
      <c r="P1496" s="55">
        <v>-52.8</v>
      </c>
      <c r="Q1496" s="52">
        <v>12</v>
      </c>
      <c r="R1496" s="50" t="s">
        <v>2612</v>
      </c>
      <c r="S1496" s="52">
        <v>2020</v>
      </c>
      <c r="T1496" s="50" t="s">
        <v>2613</v>
      </c>
      <c r="U1496" s="50" t="s">
        <v>263</v>
      </c>
      <c r="V1496" s="50" t="s">
        <v>303</v>
      </c>
      <c r="W1496" s="50" t="s">
        <v>344</v>
      </c>
      <c r="X1496" s="52">
        <v>1</v>
      </c>
      <c r="Y1496" s="52">
        <v>152689</v>
      </c>
      <c r="Z1496" s="50" t="s">
        <v>266</v>
      </c>
      <c r="AA1496" s="52">
        <v>0</v>
      </c>
      <c r="AB1496" s="52">
        <v>0</v>
      </c>
      <c r="AC1496" s="51">
        <v>44186</v>
      </c>
      <c r="AD1496" s="88"/>
      <c r="AE1496" s="87" t="s">
        <v>670</v>
      </c>
    </row>
    <row r="1497" spans="1:31" ht="17.25" customHeight="1">
      <c r="A1497" s="57" t="str">
        <f t="shared" si="47"/>
        <v>MATERIAIS HOSPITALARES C/ RESTRICAO</v>
      </c>
      <c r="B1497" s="69" t="str">
        <f>VLOOKUP(A1497,'De Para'!$C$3:$D$195,2,0)</f>
        <v>FORNECEDORES</v>
      </c>
      <c r="C1497" s="83">
        <f t="shared" si="48"/>
        <v>12</v>
      </c>
      <c r="D1497" s="50" t="s">
        <v>258</v>
      </c>
      <c r="E1497" s="50" t="s">
        <v>410</v>
      </c>
      <c r="F1497" s="51">
        <v>44186</v>
      </c>
      <c r="G1497" s="50" t="s">
        <v>278</v>
      </c>
      <c r="H1497" s="52">
        <v>100</v>
      </c>
      <c r="I1497" s="50" t="s">
        <v>675</v>
      </c>
      <c r="J1497" s="50" t="s">
        <v>409</v>
      </c>
      <c r="K1497" s="50" t="s">
        <v>410</v>
      </c>
      <c r="L1497" s="50" t="s">
        <v>359</v>
      </c>
      <c r="M1497" s="52">
        <v>182408</v>
      </c>
      <c r="N1497" s="50" t="s">
        <v>360</v>
      </c>
      <c r="O1497" s="50" t="s">
        <v>1055</v>
      </c>
      <c r="P1497" s="55">
        <v>-1992</v>
      </c>
      <c r="Q1497" s="52">
        <v>12</v>
      </c>
      <c r="R1497" s="50" t="s">
        <v>2614</v>
      </c>
      <c r="S1497" s="52">
        <v>2020</v>
      </c>
      <c r="T1497" s="50" t="s">
        <v>2615</v>
      </c>
      <c r="U1497" s="50" t="s">
        <v>263</v>
      </c>
      <c r="V1497" s="50" t="s">
        <v>303</v>
      </c>
      <c r="W1497" s="50" t="s">
        <v>344</v>
      </c>
      <c r="X1497" s="52">
        <v>1</v>
      </c>
      <c r="Y1497" s="52">
        <v>152690</v>
      </c>
      <c r="Z1497" s="50" t="s">
        <v>266</v>
      </c>
      <c r="AA1497" s="52">
        <v>0</v>
      </c>
      <c r="AB1497" s="52">
        <v>0</v>
      </c>
      <c r="AC1497" s="51">
        <v>44186</v>
      </c>
      <c r="AD1497" s="88"/>
      <c r="AE1497" s="87" t="s">
        <v>670</v>
      </c>
    </row>
    <row r="1498" spans="1:31" ht="17.25" customHeight="1">
      <c r="A1498" s="57" t="str">
        <f t="shared" si="47"/>
        <v>EST. MATERIAIS DE EXPEDIENTE C/ RESTRICAO</v>
      </c>
      <c r="B1498" s="69" t="str">
        <f>VLOOKUP(A1498,'De Para'!$C$3:$D$195,2,0)</f>
        <v>FORNECEDORES</v>
      </c>
      <c r="C1498" s="83">
        <f t="shared" si="48"/>
        <v>12</v>
      </c>
      <c r="D1498" s="50" t="s">
        <v>258</v>
      </c>
      <c r="E1498" s="50" t="s">
        <v>410</v>
      </c>
      <c r="F1498" s="51">
        <v>44186</v>
      </c>
      <c r="G1498" s="50" t="s">
        <v>278</v>
      </c>
      <c r="H1498" s="52">
        <v>100</v>
      </c>
      <c r="I1498" s="50" t="s">
        <v>675</v>
      </c>
      <c r="J1498" s="50" t="s">
        <v>409</v>
      </c>
      <c r="K1498" s="50" t="s">
        <v>410</v>
      </c>
      <c r="L1498" s="50" t="s">
        <v>470</v>
      </c>
      <c r="M1498" s="52">
        <v>182409</v>
      </c>
      <c r="N1498" s="50" t="s">
        <v>471</v>
      </c>
      <c r="O1498" s="50" t="s">
        <v>2616</v>
      </c>
      <c r="P1498" s="55">
        <v>-955.2</v>
      </c>
      <c r="Q1498" s="52">
        <v>12</v>
      </c>
      <c r="R1498" s="50" t="s">
        <v>2617</v>
      </c>
      <c r="S1498" s="52">
        <v>2020</v>
      </c>
      <c r="T1498" s="50" t="s">
        <v>2618</v>
      </c>
      <c r="U1498" s="50" t="s">
        <v>263</v>
      </c>
      <c r="V1498" s="50" t="s">
        <v>303</v>
      </c>
      <c r="W1498" s="50" t="s">
        <v>351</v>
      </c>
      <c r="X1498" s="52">
        <v>1</v>
      </c>
      <c r="Y1498" s="52">
        <v>154402</v>
      </c>
      <c r="Z1498" s="50" t="s">
        <v>266</v>
      </c>
      <c r="AA1498" s="52">
        <v>0</v>
      </c>
      <c r="AB1498" s="52">
        <v>0</v>
      </c>
      <c r="AC1498" s="51">
        <v>44186</v>
      </c>
      <c r="AD1498" s="88"/>
      <c r="AE1498" s="87" t="s">
        <v>670</v>
      </c>
    </row>
    <row r="1499" spans="1:31" ht="17.25" customHeight="1">
      <c r="A1499" s="57" t="str">
        <f t="shared" si="47"/>
        <v>EST. MATERIAIS DE EXPEDIENTE C/ RESTRICAO</v>
      </c>
      <c r="B1499" s="69" t="str">
        <f>VLOOKUP(A1499,'De Para'!$C$3:$D$195,2,0)</f>
        <v>FORNECEDORES</v>
      </c>
      <c r="C1499" s="83">
        <f t="shared" si="48"/>
        <v>12</v>
      </c>
      <c r="D1499" s="50" t="s">
        <v>258</v>
      </c>
      <c r="E1499" s="50" t="s">
        <v>410</v>
      </c>
      <c r="F1499" s="51">
        <v>44186</v>
      </c>
      <c r="G1499" s="50" t="s">
        <v>278</v>
      </c>
      <c r="H1499" s="52">
        <v>100</v>
      </c>
      <c r="I1499" s="50" t="s">
        <v>675</v>
      </c>
      <c r="J1499" s="50" t="s">
        <v>409</v>
      </c>
      <c r="K1499" s="50" t="s">
        <v>410</v>
      </c>
      <c r="L1499" s="50" t="s">
        <v>470</v>
      </c>
      <c r="M1499" s="52">
        <v>182410</v>
      </c>
      <c r="N1499" s="50" t="s">
        <v>471</v>
      </c>
      <c r="O1499" s="50" t="s">
        <v>2619</v>
      </c>
      <c r="P1499" s="55">
        <v>-1327</v>
      </c>
      <c r="Q1499" s="52">
        <v>12</v>
      </c>
      <c r="R1499" s="50" t="s">
        <v>2620</v>
      </c>
      <c r="S1499" s="52">
        <v>2020</v>
      </c>
      <c r="T1499" s="50" t="s">
        <v>2621</v>
      </c>
      <c r="U1499" s="50" t="s">
        <v>263</v>
      </c>
      <c r="V1499" s="50" t="s">
        <v>303</v>
      </c>
      <c r="W1499" s="50" t="s">
        <v>351</v>
      </c>
      <c r="X1499" s="52">
        <v>1</v>
      </c>
      <c r="Y1499" s="52">
        <v>154452</v>
      </c>
      <c r="Z1499" s="50" t="s">
        <v>266</v>
      </c>
      <c r="AA1499" s="52">
        <v>0</v>
      </c>
      <c r="AB1499" s="52">
        <v>0</v>
      </c>
      <c r="AC1499" s="51">
        <v>44186</v>
      </c>
      <c r="AD1499" s="88"/>
      <c r="AE1499" s="87" t="s">
        <v>670</v>
      </c>
    </row>
    <row r="1500" spans="1:31" ht="17.25" customHeight="1">
      <c r="A1500" s="57" t="str">
        <f t="shared" si="47"/>
        <v>SERVIÇO DE MANUTENÇÃO DE SOFTWARE/HARDWARE</v>
      </c>
      <c r="B1500" s="69" t="str">
        <f>VLOOKUP(A1500,'De Para'!$C$3:$D$195,2,0)</f>
        <v>FORNECEDORES</v>
      </c>
      <c r="C1500" s="83">
        <f t="shared" si="48"/>
        <v>12</v>
      </c>
      <c r="D1500" s="50" t="s">
        <v>258</v>
      </c>
      <c r="E1500" s="50" t="s">
        <v>410</v>
      </c>
      <c r="F1500" s="51">
        <v>44186</v>
      </c>
      <c r="G1500" s="50" t="s">
        <v>278</v>
      </c>
      <c r="H1500" s="52">
        <v>100</v>
      </c>
      <c r="I1500" s="50" t="s">
        <v>675</v>
      </c>
      <c r="J1500" s="50" t="s">
        <v>409</v>
      </c>
      <c r="K1500" s="50" t="s">
        <v>410</v>
      </c>
      <c r="L1500" s="50" t="s">
        <v>285</v>
      </c>
      <c r="M1500" s="52">
        <v>182411</v>
      </c>
      <c r="N1500" s="50" t="s">
        <v>286</v>
      </c>
      <c r="O1500" s="50" t="s">
        <v>2051</v>
      </c>
      <c r="P1500" s="55">
        <v>-918.17</v>
      </c>
      <c r="Q1500" s="52">
        <v>12</v>
      </c>
      <c r="R1500" s="50" t="s">
        <v>2622</v>
      </c>
      <c r="S1500" s="52">
        <v>2020</v>
      </c>
      <c r="T1500" s="50" t="s">
        <v>2623</v>
      </c>
      <c r="U1500" s="50" t="s">
        <v>263</v>
      </c>
      <c r="V1500" s="50" t="s">
        <v>288</v>
      </c>
      <c r="W1500" s="50" t="s">
        <v>289</v>
      </c>
      <c r="X1500" s="52">
        <v>1</v>
      </c>
      <c r="Y1500" s="52">
        <v>154570</v>
      </c>
      <c r="Z1500" s="50" t="s">
        <v>266</v>
      </c>
      <c r="AA1500" s="52">
        <v>0</v>
      </c>
      <c r="AB1500" s="52">
        <v>0</v>
      </c>
      <c r="AC1500" s="51">
        <v>44186</v>
      </c>
      <c r="AD1500" s="88"/>
      <c r="AE1500" s="87" t="s">
        <v>670</v>
      </c>
    </row>
    <row r="1501" spans="1:31" ht="17.25" customHeight="1">
      <c r="A1501" s="57" t="str">
        <f t="shared" si="47"/>
        <v>SERVIÇO DE MANUTENÇÃO DE SOFTWARE/HARDWARE</v>
      </c>
      <c r="B1501" s="69" t="str">
        <f>VLOOKUP(A1501,'De Para'!$C$3:$D$195,2,0)</f>
        <v>FORNECEDORES</v>
      </c>
      <c r="C1501" s="83">
        <f t="shared" si="48"/>
        <v>12</v>
      </c>
      <c r="D1501" s="50" t="s">
        <v>258</v>
      </c>
      <c r="E1501" s="50" t="s">
        <v>410</v>
      </c>
      <c r="F1501" s="51">
        <v>44186</v>
      </c>
      <c r="G1501" s="50" t="s">
        <v>278</v>
      </c>
      <c r="H1501" s="52">
        <v>100</v>
      </c>
      <c r="I1501" s="50" t="s">
        <v>675</v>
      </c>
      <c r="J1501" s="50" t="s">
        <v>409</v>
      </c>
      <c r="K1501" s="50" t="s">
        <v>410</v>
      </c>
      <c r="L1501" s="50" t="s">
        <v>285</v>
      </c>
      <c r="M1501" s="52">
        <v>182412</v>
      </c>
      <c r="N1501" s="50" t="s">
        <v>286</v>
      </c>
      <c r="O1501" s="50" t="s">
        <v>2051</v>
      </c>
      <c r="P1501" s="55">
        <v>-646</v>
      </c>
      <c r="Q1501" s="52">
        <v>12</v>
      </c>
      <c r="R1501" s="50" t="s">
        <v>2624</v>
      </c>
      <c r="S1501" s="52">
        <v>2020</v>
      </c>
      <c r="T1501" s="50" t="s">
        <v>2625</v>
      </c>
      <c r="U1501" s="50" t="s">
        <v>263</v>
      </c>
      <c r="V1501" s="50" t="s">
        <v>288</v>
      </c>
      <c r="W1501" s="50" t="s">
        <v>289</v>
      </c>
      <c r="X1501" s="52">
        <v>1</v>
      </c>
      <c r="Y1501" s="52">
        <v>154573</v>
      </c>
      <c r="Z1501" s="50" t="s">
        <v>266</v>
      </c>
      <c r="AA1501" s="52">
        <v>0</v>
      </c>
      <c r="AB1501" s="52">
        <v>0</v>
      </c>
      <c r="AC1501" s="51">
        <v>44186</v>
      </c>
      <c r="AD1501" s="88"/>
      <c r="AE1501" s="87" t="s">
        <v>670</v>
      </c>
    </row>
    <row r="1502" spans="1:31" ht="17.25" customHeight="1">
      <c r="A1502" s="57" t="str">
        <f t="shared" si="47"/>
        <v xml:space="preserve">SERVIÇO DE COMUNICAÇÃO </v>
      </c>
      <c r="B1502" s="69" t="str">
        <f>VLOOKUP(A1502,'De Para'!$C$3:$D$195,2,0)</f>
        <v>FORNECEDORES</v>
      </c>
      <c r="C1502" s="83">
        <f t="shared" si="48"/>
        <v>12</v>
      </c>
      <c r="D1502" s="50" t="s">
        <v>258</v>
      </c>
      <c r="E1502" s="50" t="s">
        <v>410</v>
      </c>
      <c r="F1502" s="51">
        <v>44186</v>
      </c>
      <c r="G1502" s="50" t="s">
        <v>278</v>
      </c>
      <c r="H1502" s="52">
        <v>100</v>
      </c>
      <c r="I1502" s="50" t="s">
        <v>675</v>
      </c>
      <c r="J1502" s="50" t="s">
        <v>409</v>
      </c>
      <c r="K1502" s="50" t="s">
        <v>410</v>
      </c>
      <c r="L1502" s="50" t="s">
        <v>430</v>
      </c>
      <c r="M1502" s="52">
        <v>182413</v>
      </c>
      <c r="N1502" s="50" t="s">
        <v>431</v>
      </c>
      <c r="O1502" s="50" t="s">
        <v>432</v>
      </c>
      <c r="P1502" s="55">
        <v>-14333.33</v>
      </c>
      <c r="Q1502" s="52">
        <v>12</v>
      </c>
      <c r="R1502" s="50" t="s">
        <v>2626</v>
      </c>
      <c r="S1502" s="52">
        <v>2020</v>
      </c>
      <c r="T1502" s="50" t="s">
        <v>2627</v>
      </c>
      <c r="U1502" s="50" t="s">
        <v>263</v>
      </c>
      <c r="V1502" s="50" t="s">
        <v>288</v>
      </c>
      <c r="W1502" s="50" t="s">
        <v>325</v>
      </c>
      <c r="X1502" s="52">
        <v>1</v>
      </c>
      <c r="Y1502" s="52">
        <v>154786</v>
      </c>
      <c r="Z1502" s="50" t="s">
        <v>266</v>
      </c>
      <c r="AA1502" s="52">
        <v>0</v>
      </c>
      <c r="AB1502" s="52">
        <v>0</v>
      </c>
      <c r="AC1502" s="51">
        <v>44186</v>
      </c>
      <c r="AD1502" s="88"/>
      <c r="AE1502" s="87" t="s">
        <v>670</v>
      </c>
    </row>
    <row r="1503" spans="1:31" ht="17.25" customHeight="1">
      <c r="A1503" s="57" t="str">
        <f t="shared" si="47"/>
        <v>ALUGUEL DE MÁQUINAS E EQUIPAMENTOS</v>
      </c>
      <c r="B1503" s="69" t="str">
        <f>VLOOKUP(A1503,'De Para'!$C$3:$D$195,2,0)</f>
        <v>FORNECEDORES</v>
      </c>
      <c r="C1503" s="83">
        <f t="shared" si="48"/>
        <v>12</v>
      </c>
      <c r="D1503" s="50" t="s">
        <v>258</v>
      </c>
      <c r="E1503" s="50" t="s">
        <v>410</v>
      </c>
      <c r="F1503" s="51">
        <v>44186</v>
      </c>
      <c r="G1503" s="50" t="s">
        <v>278</v>
      </c>
      <c r="H1503" s="52">
        <v>100</v>
      </c>
      <c r="I1503" s="50" t="s">
        <v>675</v>
      </c>
      <c r="J1503" s="50" t="s">
        <v>409</v>
      </c>
      <c r="K1503" s="50" t="s">
        <v>410</v>
      </c>
      <c r="L1503" s="50" t="s">
        <v>439</v>
      </c>
      <c r="M1503" s="52">
        <v>182414</v>
      </c>
      <c r="N1503" s="50" t="s">
        <v>440</v>
      </c>
      <c r="O1503" s="50" t="s">
        <v>927</v>
      </c>
      <c r="P1503" s="55">
        <v>-26353.8</v>
      </c>
      <c r="Q1503" s="52">
        <v>12</v>
      </c>
      <c r="R1503" s="50" t="s">
        <v>2628</v>
      </c>
      <c r="S1503" s="52">
        <v>2020</v>
      </c>
      <c r="T1503" s="50" t="s">
        <v>2629</v>
      </c>
      <c r="U1503" s="50" t="s">
        <v>263</v>
      </c>
      <c r="V1503" s="50" t="s">
        <v>329</v>
      </c>
      <c r="W1503" s="50" t="s">
        <v>330</v>
      </c>
      <c r="X1503" s="52">
        <v>1</v>
      </c>
      <c r="Y1503" s="52">
        <v>154795</v>
      </c>
      <c r="Z1503" s="50" t="s">
        <v>266</v>
      </c>
      <c r="AA1503" s="52">
        <v>0</v>
      </c>
      <c r="AB1503" s="52">
        <v>0</v>
      </c>
      <c r="AC1503" s="51">
        <v>44186</v>
      </c>
      <c r="AD1503" s="88"/>
      <c r="AE1503" s="87" t="s">
        <v>670</v>
      </c>
    </row>
    <row r="1504" spans="1:31" ht="17.25" customHeight="1">
      <c r="A1504" s="57" t="str">
        <f t="shared" si="47"/>
        <v>SERVIÇO DE LABORATÓRIO/APOIO DIAGNOSTICO</v>
      </c>
      <c r="B1504" s="69" t="str">
        <f>VLOOKUP(A1504,'De Para'!$C$3:$D$195,2,0)</f>
        <v>FORNECEDORES</v>
      </c>
      <c r="C1504" s="83">
        <f t="shared" si="48"/>
        <v>12</v>
      </c>
      <c r="D1504" s="50" t="s">
        <v>258</v>
      </c>
      <c r="E1504" s="50" t="s">
        <v>410</v>
      </c>
      <c r="F1504" s="51">
        <v>44186</v>
      </c>
      <c r="G1504" s="50" t="s">
        <v>278</v>
      </c>
      <c r="H1504" s="52">
        <v>100</v>
      </c>
      <c r="I1504" s="50" t="s">
        <v>675</v>
      </c>
      <c r="J1504" s="50" t="s">
        <v>409</v>
      </c>
      <c r="K1504" s="50" t="s">
        <v>410</v>
      </c>
      <c r="L1504" s="50" t="s">
        <v>297</v>
      </c>
      <c r="M1504" s="52">
        <v>182415</v>
      </c>
      <c r="N1504" s="50" t="s">
        <v>298</v>
      </c>
      <c r="O1504" s="50" t="s">
        <v>299</v>
      </c>
      <c r="P1504" s="55">
        <v>-99267.92</v>
      </c>
      <c r="Q1504" s="52">
        <v>12</v>
      </c>
      <c r="R1504" s="50" t="s">
        <v>2630</v>
      </c>
      <c r="S1504" s="52">
        <v>2020</v>
      </c>
      <c r="T1504" s="50" t="s">
        <v>2631</v>
      </c>
      <c r="U1504" s="50" t="s">
        <v>263</v>
      </c>
      <c r="V1504" s="50" t="s">
        <v>288</v>
      </c>
      <c r="W1504" s="50" t="s">
        <v>289</v>
      </c>
      <c r="X1504" s="52">
        <v>1</v>
      </c>
      <c r="Y1504" s="52">
        <v>154560</v>
      </c>
      <c r="Z1504" s="50" t="s">
        <v>266</v>
      </c>
      <c r="AA1504" s="52">
        <v>0</v>
      </c>
      <c r="AB1504" s="52">
        <v>0</v>
      </c>
      <c r="AC1504" s="51">
        <v>44186</v>
      </c>
      <c r="AD1504" s="88"/>
      <c r="AE1504" s="87" t="s">
        <v>670</v>
      </c>
    </row>
    <row r="1505" spans="1:31" ht="17.25" customHeight="1">
      <c r="A1505" s="57" t="str">
        <f t="shared" si="47"/>
        <v>SERVIÇO DE SEGURANÇA PATRIMONIAL</v>
      </c>
      <c r="B1505" s="69" t="str">
        <f>VLOOKUP(A1505,'De Para'!$C$3:$D$195,2,0)</f>
        <v>FORNECEDORES</v>
      </c>
      <c r="C1505" s="83">
        <f t="shared" si="48"/>
        <v>12</v>
      </c>
      <c r="D1505" s="50" t="s">
        <v>258</v>
      </c>
      <c r="E1505" s="50" t="s">
        <v>410</v>
      </c>
      <c r="F1505" s="51">
        <v>44186</v>
      </c>
      <c r="G1505" s="50" t="s">
        <v>278</v>
      </c>
      <c r="H1505" s="52">
        <v>100</v>
      </c>
      <c r="I1505" s="50" t="s">
        <v>675</v>
      </c>
      <c r="J1505" s="50" t="s">
        <v>409</v>
      </c>
      <c r="K1505" s="50" t="s">
        <v>410</v>
      </c>
      <c r="L1505" s="50" t="s">
        <v>394</v>
      </c>
      <c r="M1505" s="52">
        <v>182416</v>
      </c>
      <c r="N1505" s="50" t="s">
        <v>395</v>
      </c>
      <c r="O1505" s="50" t="s">
        <v>1290</v>
      </c>
      <c r="P1505" s="55">
        <v>-60552.71</v>
      </c>
      <c r="Q1505" s="52">
        <v>12</v>
      </c>
      <c r="R1505" s="50" t="s">
        <v>2632</v>
      </c>
      <c r="S1505" s="52">
        <v>2020</v>
      </c>
      <c r="T1505" s="50" t="s">
        <v>2633</v>
      </c>
      <c r="U1505" s="50" t="s">
        <v>263</v>
      </c>
      <c r="V1505" s="50" t="s">
        <v>288</v>
      </c>
      <c r="W1505" s="50" t="s">
        <v>289</v>
      </c>
      <c r="X1505" s="52">
        <v>1</v>
      </c>
      <c r="Y1505" s="52">
        <v>154766</v>
      </c>
      <c r="Z1505" s="50" t="s">
        <v>266</v>
      </c>
      <c r="AA1505" s="52">
        <v>0</v>
      </c>
      <c r="AB1505" s="52">
        <v>0</v>
      </c>
      <c r="AC1505" s="51">
        <v>44186</v>
      </c>
      <c r="AD1505" s="88"/>
      <c r="AE1505" s="87" t="s">
        <v>670</v>
      </c>
    </row>
    <row r="1506" spans="1:31" ht="17.25" customHeight="1">
      <c r="A1506" s="57" t="str">
        <f t="shared" si="47"/>
        <v>SERVIÇO DE LIMPEZA E HIGIENIZAÇÃO</v>
      </c>
      <c r="B1506" s="69" t="str">
        <f>VLOOKUP(A1506,'De Para'!$C$3:$D$195,2,0)</f>
        <v>FORNECEDORES</v>
      </c>
      <c r="C1506" s="83">
        <f t="shared" si="48"/>
        <v>12</v>
      </c>
      <c r="D1506" s="50" t="s">
        <v>258</v>
      </c>
      <c r="E1506" s="50" t="s">
        <v>410</v>
      </c>
      <c r="F1506" s="51">
        <v>44186</v>
      </c>
      <c r="G1506" s="50" t="s">
        <v>278</v>
      </c>
      <c r="H1506" s="52">
        <v>100</v>
      </c>
      <c r="I1506" s="50" t="s">
        <v>675</v>
      </c>
      <c r="J1506" s="50" t="s">
        <v>409</v>
      </c>
      <c r="K1506" s="50" t="s">
        <v>410</v>
      </c>
      <c r="L1506" s="50" t="s">
        <v>318</v>
      </c>
      <c r="M1506" s="52">
        <v>182417</v>
      </c>
      <c r="N1506" s="50" t="s">
        <v>319</v>
      </c>
      <c r="O1506" s="50" t="s">
        <v>320</v>
      </c>
      <c r="P1506" s="55">
        <v>-127890.21</v>
      </c>
      <c r="Q1506" s="52">
        <v>12</v>
      </c>
      <c r="R1506" s="50" t="s">
        <v>2634</v>
      </c>
      <c r="S1506" s="52">
        <v>2020</v>
      </c>
      <c r="T1506" s="50" t="s">
        <v>2635</v>
      </c>
      <c r="U1506" s="50" t="s">
        <v>263</v>
      </c>
      <c r="V1506" s="50" t="s">
        <v>288</v>
      </c>
      <c r="W1506" s="50" t="s">
        <v>289</v>
      </c>
      <c r="X1506" s="52">
        <v>1</v>
      </c>
      <c r="Y1506" s="52">
        <v>154770</v>
      </c>
      <c r="Z1506" s="50" t="s">
        <v>266</v>
      </c>
      <c r="AA1506" s="52">
        <v>0</v>
      </c>
      <c r="AB1506" s="52">
        <v>0</v>
      </c>
      <c r="AC1506" s="51">
        <v>44186</v>
      </c>
      <c r="AD1506" s="88"/>
      <c r="AE1506" s="87" t="s">
        <v>670</v>
      </c>
    </row>
    <row r="1507" spans="1:31" ht="17.25" customHeight="1">
      <c r="A1507" s="57" t="str">
        <f t="shared" si="47"/>
        <v>SERVIÇO DE MANUTENÇÃO DE SOFTWARE/HARDWARE</v>
      </c>
      <c r="B1507" s="69" t="str">
        <f>VLOOKUP(A1507,'De Para'!$C$3:$D$195,2,0)</f>
        <v>FORNECEDORES</v>
      </c>
      <c r="C1507" s="83">
        <f t="shared" si="48"/>
        <v>12</v>
      </c>
      <c r="D1507" s="50" t="s">
        <v>258</v>
      </c>
      <c r="E1507" s="50" t="s">
        <v>410</v>
      </c>
      <c r="F1507" s="51">
        <v>44186</v>
      </c>
      <c r="G1507" s="50" t="s">
        <v>278</v>
      </c>
      <c r="H1507" s="52">
        <v>100</v>
      </c>
      <c r="I1507" s="50" t="s">
        <v>675</v>
      </c>
      <c r="J1507" s="50" t="s">
        <v>409</v>
      </c>
      <c r="K1507" s="50" t="s">
        <v>410</v>
      </c>
      <c r="L1507" s="50" t="s">
        <v>285</v>
      </c>
      <c r="M1507" s="52">
        <v>182418</v>
      </c>
      <c r="N1507" s="50" t="s">
        <v>286</v>
      </c>
      <c r="O1507" s="50" t="s">
        <v>287</v>
      </c>
      <c r="P1507" s="55">
        <v>-20928.55</v>
      </c>
      <c r="Q1507" s="52">
        <v>12</v>
      </c>
      <c r="R1507" s="50" t="s">
        <v>2636</v>
      </c>
      <c r="S1507" s="52">
        <v>2020</v>
      </c>
      <c r="T1507" s="50" t="s">
        <v>2637</v>
      </c>
      <c r="U1507" s="50" t="s">
        <v>263</v>
      </c>
      <c r="V1507" s="50" t="s">
        <v>288</v>
      </c>
      <c r="W1507" s="50" t="s">
        <v>289</v>
      </c>
      <c r="X1507" s="52">
        <v>1</v>
      </c>
      <c r="Y1507" s="52">
        <v>154800</v>
      </c>
      <c r="Z1507" s="50" t="s">
        <v>266</v>
      </c>
      <c r="AA1507" s="52">
        <v>0</v>
      </c>
      <c r="AB1507" s="52">
        <v>0</v>
      </c>
      <c r="AC1507" s="51">
        <v>44186</v>
      </c>
      <c r="AD1507" s="88"/>
      <c r="AE1507" s="87" t="s">
        <v>670</v>
      </c>
    </row>
    <row r="1508" spans="1:31" ht="17.25" customHeight="1">
      <c r="A1508" s="57" t="str">
        <f t="shared" si="47"/>
        <v>SERVICO DE ENGENHARIA CLINICA</v>
      </c>
      <c r="B1508" s="69" t="str">
        <f>VLOOKUP(A1508,'De Para'!$C$3:$D$195,2,0)</f>
        <v>FORNECEDORES</v>
      </c>
      <c r="C1508" s="83">
        <f t="shared" si="48"/>
        <v>12</v>
      </c>
      <c r="D1508" s="50" t="s">
        <v>258</v>
      </c>
      <c r="E1508" s="50" t="s">
        <v>410</v>
      </c>
      <c r="F1508" s="51">
        <v>44186</v>
      </c>
      <c r="G1508" s="50" t="s">
        <v>278</v>
      </c>
      <c r="H1508" s="52">
        <v>100</v>
      </c>
      <c r="I1508" s="50" t="s">
        <v>675</v>
      </c>
      <c r="J1508" s="50" t="s">
        <v>409</v>
      </c>
      <c r="K1508" s="50" t="s">
        <v>410</v>
      </c>
      <c r="L1508" s="50" t="s">
        <v>321</v>
      </c>
      <c r="M1508" s="52">
        <v>182419</v>
      </c>
      <c r="N1508" s="50" t="s">
        <v>322</v>
      </c>
      <c r="O1508" s="50" t="s">
        <v>323</v>
      </c>
      <c r="P1508" s="55">
        <v>-144265.24</v>
      </c>
      <c r="Q1508" s="52">
        <v>12</v>
      </c>
      <c r="R1508" s="50" t="s">
        <v>2638</v>
      </c>
      <c r="S1508" s="52">
        <v>2020</v>
      </c>
      <c r="T1508" s="50" t="s">
        <v>2639</v>
      </c>
      <c r="U1508" s="50" t="s">
        <v>263</v>
      </c>
      <c r="V1508" s="50" t="s">
        <v>288</v>
      </c>
      <c r="W1508" s="50" t="s">
        <v>289</v>
      </c>
      <c r="X1508" s="52">
        <v>1</v>
      </c>
      <c r="Y1508" s="52">
        <v>155462</v>
      </c>
      <c r="Z1508" s="50" t="s">
        <v>266</v>
      </c>
      <c r="AA1508" s="52">
        <v>0</v>
      </c>
      <c r="AB1508" s="52">
        <v>0</v>
      </c>
      <c r="AC1508" s="51">
        <v>44186</v>
      </c>
      <c r="AD1508" s="88"/>
      <c r="AE1508" s="87" t="s">
        <v>670</v>
      </c>
    </row>
    <row r="1509" spans="1:31" ht="17.25" customHeight="1">
      <c r="A1509" s="57" t="str">
        <f t="shared" si="47"/>
        <v>SERVIÇO MANUTENÇÃO MÁQ E EQUI</v>
      </c>
      <c r="B1509" s="69" t="str">
        <f>VLOOKUP(A1509,'De Para'!$C$3:$D$195,2,0)</f>
        <v>FORNECEDORES</v>
      </c>
      <c r="C1509" s="83">
        <f t="shared" si="48"/>
        <v>12</v>
      </c>
      <c r="D1509" s="50" t="s">
        <v>258</v>
      </c>
      <c r="E1509" s="50" t="s">
        <v>410</v>
      </c>
      <c r="F1509" s="51">
        <v>44183</v>
      </c>
      <c r="G1509" s="50" t="s">
        <v>278</v>
      </c>
      <c r="H1509" s="52">
        <v>100</v>
      </c>
      <c r="I1509" s="50" t="s">
        <v>675</v>
      </c>
      <c r="J1509" s="50" t="s">
        <v>409</v>
      </c>
      <c r="K1509" s="50" t="s">
        <v>410</v>
      </c>
      <c r="L1509" s="50" t="s">
        <v>486</v>
      </c>
      <c r="M1509" s="52">
        <v>182549</v>
      </c>
      <c r="N1509" s="50" t="s">
        <v>487</v>
      </c>
      <c r="O1509" s="50" t="s">
        <v>1578</v>
      </c>
      <c r="P1509" s="55">
        <v>-8400</v>
      </c>
      <c r="Q1509" s="52">
        <v>12</v>
      </c>
      <c r="R1509" s="50" t="s">
        <v>2640</v>
      </c>
      <c r="S1509" s="52">
        <v>2020</v>
      </c>
      <c r="T1509" s="50" t="s">
        <v>2641</v>
      </c>
      <c r="U1509" s="50" t="s">
        <v>263</v>
      </c>
      <c r="V1509" s="50" t="s">
        <v>288</v>
      </c>
      <c r="W1509" s="50" t="s">
        <v>289</v>
      </c>
      <c r="X1509" s="52">
        <v>1</v>
      </c>
      <c r="Y1509" s="52">
        <v>155777</v>
      </c>
      <c r="Z1509" s="50" t="s">
        <v>266</v>
      </c>
      <c r="AA1509" s="52">
        <v>0</v>
      </c>
      <c r="AB1509" s="52">
        <v>0</v>
      </c>
      <c r="AC1509" s="51">
        <v>44183</v>
      </c>
      <c r="AD1509" s="88"/>
      <c r="AE1509" s="87" t="s">
        <v>670</v>
      </c>
    </row>
    <row r="1510" spans="1:31" ht="17.25" customHeight="1">
      <c r="A1510" s="57" t="str">
        <f t="shared" si="47"/>
        <v>APLICAÇÃO / RESGATE DE APLICAÇÃO</v>
      </c>
      <c r="B1510" s="69" t="str">
        <f>VLOOKUP(A1510,'De Para'!$C$3:$D$195,2,0)</f>
        <v>RECEBÍVEIS NAO CORRENTES</v>
      </c>
      <c r="C1510" s="83">
        <f t="shared" si="48"/>
        <v>12</v>
      </c>
      <c r="D1510" s="50" t="s">
        <v>258</v>
      </c>
      <c r="E1510" s="50" t="s">
        <v>410</v>
      </c>
      <c r="F1510" s="51">
        <v>44186</v>
      </c>
      <c r="G1510" s="50" t="s">
        <v>259</v>
      </c>
      <c r="H1510" s="52">
        <v>100</v>
      </c>
      <c r="I1510" s="50" t="s">
        <v>2201</v>
      </c>
      <c r="J1510" s="50" t="s">
        <v>409</v>
      </c>
      <c r="K1510" s="50" t="s">
        <v>410</v>
      </c>
      <c r="L1510" s="50" t="s">
        <v>260</v>
      </c>
      <c r="M1510" s="52">
        <v>182765</v>
      </c>
      <c r="N1510" s="50" t="s">
        <v>261</v>
      </c>
      <c r="O1510" s="53"/>
      <c r="P1510" s="55">
        <v>-440881.67</v>
      </c>
      <c r="Q1510" s="52">
        <v>12</v>
      </c>
      <c r="R1510" s="50" t="s">
        <v>262</v>
      </c>
      <c r="S1510" s="52">
        <v>2020</v>
      </c>
      <c r="T1510" s="50" t="s">
        <v>2409</v>
      </c>
      <c r="U1510" s="50" t="s">
        <v>263</v>
      </c>
      <c r="V1510" s="50" t="s">
        <v>264</v>
      </c>
      <c r="W1510" s="50" t="s">
        <v>265</v>
      </c>
      <c r="X1510" s="52">
        <v>1</v>
      </c>
      <c r="Y1510" s="52"/>
      <c r="Z1510" s="50" t="s">
        <v>266</v>
      </c>
      <c r="AA1510" s="52">
        <v>0</v>
      </c>
      <c r="AB1510" s="52">
        <v>1</v>
      </c>
      <c r="AC1510" s="51">
        <v>44186</v>
      </c>
      <c r="AD1510" s="88"/>
      <c r="AE1510" s="87" t="s">
        <v>668</v>
      </c>
    </row>
    <row r="1511" spans="1:31" ht="17.25" customHeight="1">
      <c r="A1511" s="57" t="str">
        <f t="shared" si="47"/>
        <v>APLICAÇÃO / RESGATE DE APLICAÇÃO</v>
      </c>
      <c r="B1511" s="69" t="str">
        <f>VLOOKUP(A1511,'De Para'!$C$3:$D$195,2,0)</f>
        <v>RECEBÍVEIS NAO CORRENTES</v>
      </c>
      <c r="C1511" s="83">
        <f t="shared" si="48"/>
        <v>12</v>
      </c>
      <c r="D1511" s="50" t="s">
        <v>258</v>
      </c>
      <c r="E1511" s="50" t="s">
        <v>410</v>
      </c>
      <c r="F1511" s="51">
        <v>44186</v>
      </c>
      <c r="G1511" s="50" t="s">
        <v>624</v>
      </c>
      <c r="H1511" s="52">
        <v>100</v>
      </c>
      <c r="I1511" s="50" t="s">
        <v>675</v>
      </c>
      <c r="J1511" s="50" t="s">
        <v>409</v>
      </c>
      <c r="K1511" s="50" t="s">
        <v>410</v>
      </c>
      <c r="L1511" s="50" t="s">
        <v>260</v>
      </c>
      <c r="M1511" s="52">
        <v>182767</v>
      </c>
      <c r="N1511" s="50" t="s">
        <v>261</v>
      </c>
      <c r="O1511" s="53"/>
      <c r="P1511" s="55">
        <v>440881.67</v>
      </c>
      <c r="Q1511" s="52">
        <v>12</v>
      </c>
      <c r="R1511" s="50" t="s">
        <v>262</v>
      </c>
      <c r="S1511" s="52">
        <v>2020</v>
      </c>
      <c r="T1511" s="50" t="s">
        <v>2409</v>
      </c>
      <c r="U1511" s="50" t="s">
        <v>263</v>
      </c>
      <c r="V1511" s="50" t="s">
        <v>264</v>
      </c>
      <c r="W1511" s="50" t="s">
        <v>265</v>
      </c>
      <c r="X1511" s="52">
        <v>1</v>
      </c>
      <c r="Y1511" s="52"/>
      <c r="Z1511" s="50" t="s">
        <v>266</v>
      </c>
      <c r="AA1511" s="52">
        <v>0</v>
      </c>
      <c r="AB1511" s="52">
        <v>0</v>
      </c>
      <c r="AC1511" s="51">
        <v>44186</v>
      </c>
      <c r="AD1511" s="88"/>
      <c r="AE1511" s="87" t="s">
        <v>670</v>
      </c>
    </row>
    <row r="1512" spans="1:31" ht="17.25" customHeight="1">
      <c r="A1512" s="57" t="str">
        <f t="shared" si="47"/>
        <v>APLICAÇÃO / RESGATE DE APLICAÇÃO</v>
      </c>
      <c r="B1512" s="69" t="str">
        <f>VLOOKUP(A1512,'De Para'!$C$3:$D$195,2,0)</f>
        <v>RECEBÍVEIS NAO CORRENTES</v>
      </c>
      <c r="C1512" s="83">
        <f t="shared" si="48"/>
        <v>12</v>
      </c>
      <c r="D1512" s="50" t="s">
        <v>258</v>
      </c>
      <c r="E1512" s="50" t="s">
        <v>410</v>
      </c>
      <c r="F1512" s="51">
        <v>44186</v>
      </c>
      <c r="G1512" s="50" t="s">
        <v>259</v>
      </c>
      <c r="H1512" s="52">
        <v>100</v>
      </c>
      <c r="I1512" s="50" t="s">
        <v>2201</v>
      </c>
      <c r="J1512" s="50" t="s">
        <v>409</v>
      </c>
      <c r="K1512" s="50" t="s">
        <v>410</v>
      </c>
      <c r="L1512" s="50" t="s">
        <v>260</v>
      </c>
      <c r="M1512" s="52">
        <v>182768</v>
      </c>
      <c r="N1512" s="50" t="s">
        <v>261</v>
      </c>
      <c r="O1512" s="53"/>
      <c r="P1512" s="55">
        <v>-60552.1</v>
      </c>
      <c r="Q1512" s="52">
        <v>12</v>
      </c>
      <c r="R1512" s="50" t="s">
        <v>262</v>
      </c>
      <c r="S1512" s="52">
        <v>2020</v>
      </c>
      <c r="T1512" s="50" t="s">
        <v>2409</v>
      </c>
      <c r="U1512" s="50" t="s">
        <v>263</v>
      </c>
      <c r="V1512" s="50" t="s">
        <v>264</v>
      </c>
      <c r="W1512" s="50" t="s">
        <v>265</v>
      </c>
      <c r="X1512" s="52">
        <v>1</v>
      </c>
      <c r="Y1512" s="52"/>
      <c r="Z1512" s="50" t="s">
        <v>266</v>
      </c>
      <c r="AA1512" s="52">
        <v>0</v>
      </c>
      <c r="AB1512" s="52">
        <v>1</v>
      </c>
      <c r="AC1512" s="51">
        <v>44186</v>
      </c>
      <c r="AD1512" s="88"/>
      <c r="AE1512" s="87" t="s">
        <v>668</v>
      </c>
    </row>
    <row r="1513" spans="1:31" ht="17.25" customHeight="1">
      <c r="A1513" s="57" t="str">
        <f t="shared" si="47"/>
        <v>APLICAÇÃO / RESGATE DE APLICAÇÃO</v>
      </c>
      <c r="B1513" s="69" t="str">
        <f>VLOOKUP(A1513,'De Para'!$C$3:$D$195,2,0)</f>
        <v>RECEBÍVEIS NAO CORRENTES</v>
      </c>
      <c r="C1513" s="83">
        <f t="shared" si="48"/>
        <v>12</v>
      </c>
      <c r="D1513" s="50" t="s">
        <v>258</v>
      </c>
      <c r="E1513" s="50" t="s">
        <v>410</v>
      </c>
      <c r="F1513" s="51">
        <v>44186</v>
      </c>
      <c r="G1513" s="50" t="s">
        <v>624</v>
      </c>
      <c r="H1513" s="52">
        <v>100</v>
      </c>
      <c r="I1513" s="50" t="s">
        <v>675</v>
      </c>
      <c r="J1513" s="50" t="s">
        <v>409</v>
      </c>
      <c r="K1513" s="50" t="s">
        <v>410</v>
      </c>
      <c r="L1513" s="50" t="s">
        <v>260</v>
      </c>
      <c r="M1513" s="52">
        <v>182770</v>
      </c>
      <c r="N1513" s="50" t="s">
        <v>261</v>
      </c>
      <c r="O1513" s="53"/>
      <c r="P1513" s="55">
        <v>60552.1</v>
      </c>
      <c r="Q1513" s="52">
        <v>12</v>
      </c>
      <c r="R1513" s="50" t="s">
        <v>262</v>
      </c>
      <c r="S1513" s="52">
        <v>2020</v>
      </c>
      <c r="T1513" s="50" t="s">
        <v>2409</v>
      </c>
      <c r="U1513" s="50" t="s">
        <v>263</v>
      </c>
      <c r="V1513" s="50" t="s">
        <v>264</v>
      </c>
      <c r="W1513" s="50" t="s">
        <v>265</v>
      </c>
      <c r="X1513" s="52">
        <v>1</v>
      </c>
      <c r="Y1513" s="52"/>
      <c r="Z1513" s="50" t="s">
        <v>266</v>
      </c>
      <c r="AA1513" s="52">
        <v>0</v>
      </c>
      <c r="AB1513" s="52">
        <v>0</v>
      </c>
      <c r="AC1513" s="51">
        <v>44186</v>
      </c>
      <c r="AD1513" s="88"/>
      <c r="AE1513" s="87" t="s">
        <v>670</v>
      </c>
    </row>
    <row r="1514" spans="1:31" ht="17.25" customHeight="1">
      <c r="A1514" s="57" t="str">
        <f t="shared" si="47"/>
        <v>APLICAÇÃO / RESGATE DE APLICAÇÃO</v>
      </c>
      <c r="B1514" s="69" t="str">
        <f>VLOOKUP(A1514,'De Para'!$C$3:$D$195,2,0)</f>
        <v>RECEBÍVEIS NAO CORRENTES</v>
      </c>
      <c r="C1514" s="83">
        <f t="shared" si="48"/>
        <v>12</v>
      </c>
      <c r="D1514" s="50" t="s">
        <v>258</v>
      </c>
      <c r="E1514" s="50" t="s">
        <v>410</v>
      </c>
      <c r="F1514" s="51">
        <v>44186</v>
      </c>
      <c r="G1514" s="50" t="s">
        <v>259</v>
      </c>
      <c r="H1514" s="52">
        <v>100</v>
      </c>
      <c r="I1514" s="50" t="s">
        <v>2201</v>
      </c>
      <c r="J1514" s="50" t="s">
        <v>409</v>
      </c>
      <c r="K1514" s="50" t="s">
        <v>410</v>
      </c>
      <c r="L1514" s="50" t="s">
        <v>260</v>
      </c>
      <c r="M1514" s="52">
        <v>182771</v>
      </c>
      <c r="N1514" s="50" t="s">
        <v>261</v>
      </c>
      <c r="O1514" s="53"/>
      <c r="P1514" s="55">
        <v>-589.13</v>
      </c>
      <c r="Q1514" s="52">
        <v>12</v>
      </c>
      <c r="R1514" s="50" t="s">
        <v>262</v>
      </c>
      <c r="S1514" s="52">
        <v>2020</v>
      </c>
      <c r="T1514" s="50" t="s">
        <v>2409</v>
      </c>
      <c r="U1514" s="50" t="s">
        <v>263</v>
      </c>
      <c r="V1514" s="50" t="s">
        <v>264</v>
      </c>
      <c r="W1514" s="50" t="s">
        <v>265</v>
      </c>
      <c r="X1514" s="52">
        <v>1</v>
      </c>
      <c r="Y1514" s="52"/>
      <c r="Z1514" s="50" t="s">
        <v>266</v>
      </c>
      <c r="AA1514" s="52">
        <v>0</v>
      </c>
      <c r="AB1514" s="52">
        <v>1</v>
      </c>
      <c r="AC1514" s="51">
        <v>44186</v>
      </c>
      <c r="AD1514" s="88"/>
      <c r="AE1514" s="87" t="s">
        <v>668</v>
      </c>
    </row>
    <row r="1515" spans="1:31" ht="17.25" customHeight="1">
      <c r="A1515" s="57" t="str">
        <f t="shared" si="47"/>
        <v>APLICAÇÃO / RESGATE DE APLICAÇÃO</v>
      </c>
      <c r="B1515" s="69" t="str">
        <f>VLOOKUP(A1515,'De Para'!$C$3:$D$195,2,0)</f>
        <v>RECEBÍVEIS NAO CORRENTES</v>
      </c>
      <c r="C1515" s="83">
        <f t="shared" si="48"/>
        <v>12</v>
      </c>
      <c r="D1515" s="50" t="s">
        <v>258</v>
      </c>
      <c r="E1515" s="50" t="s">
        <v>410</v>
      </c>
      <c r="F1515" s="51">
        <v>44186</v>
      </c>
      <c r="G1515" s="50" t="s">
        <v>624</v>
      </c>
      <c r="H1515" s="52">
        <v>100</v>
      </c>
      <c r="I1515" s="50" t="s">
        <v>675</v>
      </c>
      <c r="J1515" s="50" t="s">
        <v>409</v>
      </c>
      <c r="K1515" s="50" t="s">
        <v>410</v>
      </c>
      <c r="L1515" s="50" t="s">
        <v>260</v>
      </c>
      <c r="M1515" s="52">
        <v>182772</v>
      </c>
      <c r="N1515" s="50" t="s">
        <v>261</v>
      </c>
      <c r="O1515" s="53"/>
      <c r="P1515" s="55">
        <v>589.13</v>
      </c>
      <c r="Q1515" s="52">
        <v>12</v>
      </c>
      <c r="R1515" s="50" t="s">
        <v>262</v>
      </c>
      <c r="S1515" s="52">
        <v>2020</v>
      </c>
      <c r="T1515" s="50" t="s">
        <v>2409</v>
      </c>
      <c r="U1515" s="50" t="s">
        <v>263</v>
      </c>
      <c r="V1515" s="50" t="s">
        <v>264</v>
      </c>
      <c r="W1515" s="50" t="s">
        <v>265</v>
      </c>
      <c r="X1515" s="52">
        <v>1</v>
      </c>
      <c r="Y1515" s="52"/>
      <c r="Z1515" s="50" t="s">
        <v>266</v>
      </c>
      <c r="AA1515" s="52">
        <v>0</v>
      </c>
      <c r="AB1515" s="52">
        <v>0</v>
      </c>
      <c r="AC1515" s="51">
        <v>44186</v>
      </c>
      <c r="AD1515" s="88"/>
      <c r="AE1515" s="87" t="s">
        <v>670</v>
      </c>
    </row>
    <row r="1516" spans="1:31" ht="17.25" customHeight="1">
      <c r="A1516" s="57" t="str">
        <f t="shared" si="47"/>
        <v>TARIFAS BANCÁRIAS</v>
      </c>
      <c r="B1516" s="69" t="str">
        <f>VLOOKUP(A1516,'De Para'!$C$3:$D$195,2,0)</f>
        <v>PAGAMENTO DE IMPOSTOS E TAXAS</v>
      </c>
      <c r="C1516" s="83">
        <f t="shared" si="48"/>
        <v>12</v>
      </c>
      <c r="D1516" s="50" t="s">
        <v>258</v>
      </c>
      <c r="E1516" s="50" t="s">
        <v>410</v>
      </c>
      <c r="F1516" s="51">
        <v>44186</v>
      </c>
      <c r="G1516" s="50" t="s">
        <v>378</v>
      </c>
      <c r="H1516" s="52">
        <v>100</v>
      </c>
      <c r="I1516" s="50" t="s">
        <v>675</v>
      </c>
      <c r="J1516" s="50" t="s">
        <v>409</v>
      </c>
      <c r="K1516" s="50" t="s">
        <v>410</v>
      </c>
      <c r="L1516" s="50" t="s">
        <v>548</v>
      </c>
      <c r="M1516" s="52">
        <v>182773</v>
      </c>
      <c r="N1516" s="50" t="s">
        <v>549</v>
      </c>
      <c r="O1516" s="53"/>
      <c r="P1516" s="55">
        <v>-37.1</v>
      </c>
      <c r="Q1516" s="52">
        <v>12</v>
      </c>
      <c r="R1516" s="50" t="s">
        <v>262</v>
      </c>
      <c r="S1516" s="52">
        <v>2020</v>
      </c>
      <c r="T1516" s="50" t="s">
        <v>550</v>
      </c>
      <c r="U1516" s="50" t="s">
        <v>263</v>
      </c>
      <c r="V1516" s="50" t="s">
        <v>276</v>
      </c>
      <c r="W1516" s="50" t="s">
        <v>429</v>
      </c>
      <c r="X1516" s="52">
        <v>1</v>
      </c>
      <c r="Y1516" s="52"/>
      <c r="Z1516" s="50" t="s">
        <v>266</v>
      </c>
      <c r="AA1516" s="52">
        <v>0</v>
      </c>
      <c r="AB1516" s="52">
        <v>1</v>
      </c>
      <c r="AC1516" s="51">
        <v>44186</v>
      </c>
      <c r="AD1516" s="88"/>
      <c r="AE1516" s="87" t="s">
        <v>670</v>
      </c>
    </row>
    <row r="1517" spans="1:31" ht="17.25" customHeight="1">
      <c r="A1517" s="57" t="str">
        <f t="shared" si="47"/>
        <v>ALUGUEL DE VEÍCULOS</v>
      </c>
      <c r="B1517" s="69" t="str">
        <f>VLOOKUP(A1517,'De Para'!$C$3:$D$195,2,0)</f>
        <v>FORNECEDORES</v>
      </c>
      <c r="C1517" s="83">
        <f t="shared" si="48"/>
        <v>12</v>
      </c>
      <c r="D1517" s="50" t="s">
        <v>258</v>
      </c>
      <c r="E1517" s="50" t="s">
        <v>410</v>
      </c>
      <c r="F1517" s="51">
        <v>44187</v>
      </c>
      <c r="G1517" s="50" t="s">
        <v>278</v>
      </c>
      <c r="H1517" s="52">
        <v>100</v>
      </c>
      <c r="I1517" s="50" t="s">
        <v>675</v>
      </c>
      <c r="J1517" s="50" t="s">
        <v>409</v>
      </c>
      <c r="K1517" s="50" t="s">
        <v>410</v>
      </c>
      <c r="L1517" s="50" t="s">
        <v>586</v>
      </c>
      <c r="M1517" s="52">
        <v>182774</v>
      </c>
      <c r="N1517" s="50" t="s">
        <v>587</v>
      </c>
      <c r="O1517" s="50" t="s">
        <v>1749</v>
      </c>
      <c r="P1517" s="55">
        <v>-2024.34</v>
      </c>
      <c r="Q1517" s="52">
        <v>12</v>
      </c>
      <c r="R1517" s="50" t="s">
        <v>2642</v>
      </c>
      <c r="S1517" s="52">
        <v>2020</v>
      </c>
      <c r="T1517" s="50" t="s">
        <v>2643</v>
      </c>
      <c r="U1517" s="50" t="s">
        <v>263</v>
      </c>
      <c r="V1517" s="50" t="s">
        <v>329</v>
      </c>
      <c r="W1517" s="50" t="s">
        <v>330</v>
      </c>
      <c r="X1517" s="52">
        <v>1</v>
      </c>
      <c r="Y1517" s="52">
        <v>152239</v>
      </c>
      <c r="Z1517" s="50" t="s">
        <v>266</v>
      </c>
      <c r="AA1517" s="52">
        <v>0</v>
      </c>
      <c r="AB1517" s="52">
        <v>0</v>
      </c>
      <c r="AC1517" s="51">
        <v>44187</v>
      </c>
      <c r="AD1517" s="88"/>
      <c r="AE1517" s="87" t="s">
        <v>670</v>
      </c>
    </row>
    <row r="1518" spans="1:31" ht="17.25" customHeight="1">
      <c r="A1518" s="57" t="str">
        <f t="shared" si="47"/>
        <v>MEDICAMENTOS C/ RESTRICAO</v>
      </c>
      <c r="B1518" s="69" t="str">
        <f>VLOOKUP(A1518,'De Para'!$C$3:$D$195,2,0)</f>
        <v>FORNECEDORES</v>
      </c>
      <c r="C1518" s="83">
        <f t="shared" si="48"/>
        <v>12</v>
      </c>
      <c r="D1518" s="50" t="s">
        <v>258</v>
      </c>
      <c r="E1518" s="50" t="s">
        <v>410</v>
      </c>
      <c r="F1518" s="51">
        <v>44187</v>
      </c>
      <c r="G1518" s="50" t="s">
        <v>278</v>
      </c>
      <c r="H1518" s="52">
        <v>100</v>
      </c>
      <c r="I1518" s="50" t="s">
        <v>675</v>
      </c>
      <c r="J1518" s="50" t="s">
        <v>409</v>
      </c>
      <c r="K1518" s="50" t="s">
        <v>410</v>
      </c>
      <c r="L1518" s="50" t="s">
        <v>341</v>
      </c>
      <c r="M1518" s="52">
        <v>182775</v>
      </c>
      <c r="N1518" s="50" t="s">
        <v>342</v>
      </c>
      <c r="O1518" s="50" t="s">
        <v>370</v>
      </c>
      <c r="P1518" s="55">
        <v>-7912.2</v>
      </c>
      <c r="Q1518" s="52">
        <v>12</v>
      </c>
      <c r="R1518" s="50" t="s">
        <v>2644</v>
      </c>
      <c r="S1518" s="52">
        <v>2020</v>
      </c>
      <c r="T1518" s="50" t="s">
        <v>2645</v>
      </c>
      <c r="U1518" s="50" t="s">
        <v>263</v>
      </c>
      <c r="V1518" s="50" t="s">
        <v>303</v>
      </c>
      <c r="W1518" s="50" t="s">
        <v>344</v>
      </c>
      <c r="X1518" s="52">
        <v>1</v>
      </c>
      <c r="Y1518" s="52">
        <v>152635</v>
      </c>
      <c r="Z1518" s="50" t="s">
        <v>266</v>
      </c>
      <c r="AA1518" s="52">
        <v>0</v>
      </c>
      <c r="AB1518" s="52">
        <v>0</v>
      </c>
      <c r="AC1518" s="51">
        <v>44187</v>
      </c>
      <c r="AD1518" s="88"/>
      <c r="AE1518" s="87" t="s">
        <v>670</v>
      </c>
    </row>
    <row r="1519" spans="1:31" ht="17.25" customHeight="1">
      <c r="A1519" s="57" t="str">
        <f t="shared" ref="A1519:A1569" si="49">N1519</f>
        <v>MEDICAMENTOS C/ RESTRICAO</v>
      </c>
      <c r="B1519" s="69" t="str">
        <f>VLOOKUP(A1519,'De Para'!$C$3:$D$195,2,0)</f>
        <v>FORNECEDORES</v>
      </c>
      <c r="C1519" s="83">
        <f t="shared" ref="C1519:C1569" si="50">MONTH(AC1519)</f>
        <v>12</v>
      </c>
      <c r="D1519" s="50" t="s">
        <v>258</v>
      </c>
      <c r="E1519" s="50" t="s">
        <v>410</v>
      </c>
      <c r="F1519" s="51">
        <v>44187</v>
      </c>
      <c r="G1519" s="50" t="s">
        <v>278</v>
      </c>
      <c r="H1519" s="52">
        <v>100</v>
      </c>
      <c r="I1519" s="50" t="s">
        <v>675</v>
      </c>
      <c r="J1519" s="50" t="s">
        <v>409</v>
      </c>
      <c r="K1519" s="50" t="s">
        <v>410</v>
      </c>
      <c r="L1519" s="50" t="s">
        <v>341</v>
      </c>
      <c r="M1519" s="52">
        <v>182776</v>
      </c>
      <c r="N1519" s="50" t="s">
        <v>342</v>
      </c>
      <c r="O1519" s="50" t="s">
        <v>387</v>
      </c>
      <c r="P1519" s="55">
        <v>-453.4</v>
      </c>
      <c r="Q1519" s="52">
        <v>12</v>
      </c>
      <c r="R1519" s="50" t="s">
        <v>2646</v>
      </c>
      <c r="S1519" s="52">
        <v>2020</v>
      </c>
      <c r="T1519" s="50" t="s">
        <v>2647</v>
      </c>
      <c r="U1519" s="50" t="s">
        <v>263</v>
      </c>
      <c r="V1519" s="50" t="s">
        <v>303</v>
      </c>
      <c r="W1519" s="50" t="s">
        <v>344</v>
      </c>
      <c r="X1519" s="52">
        <v>1</v>
      </c>
      <c r="Y1519" s="52">
        <v>152687</v>
      </c>
      <c r="Z1519" s="50" t="s">
        <v>266</v>
      </c>
      <c r="AA1519" s="52">
        <v>0</v>
      </c>
      <c r="AB1519" s="52">
        <v>0</v>
      </c>
      <c r="AC1519" s="51">
        <v>44187</v>
      </c>
      <c r="AD1519" s="88"/>
      <c r="AE1519" s="87" t="s">
        <v>670</v>
      </c>
    </row>
    <row r="1520" spans="1:31" ht="17.25" customHeight="1">
      <c r="A1520" s="57" t="str">
        <f t="shared" si="49"/>
        <v>MEDICAMENTOS C/ RESTRICAO</v>
      </c>
      <c r="B1520" s="69" t="str">
        <f>VLOOKUP(A1520,'De Para'!$C$3:$D$195,2,0)</f>
        <v>FORNECEDORES</v>
      </c>
      <c r="C1520" s="83">
        <f t="shared" si="50"/>
        <v>12</v>
      </c>
      <c r="D1520" s="50" t="s">
        <v>258</v>
      </c>
      <c r="E1520" s="50" t="s">
        <v>410</v>
      </c>
      <c r="F1520" s="51">
        <v>44187</v>
      </c>
      <c r="G1520" s="50" t="s">
        <v>278</v>
      </c>
      <c r="H1520" s="52">
        <v>100</v>
      </c>
      <c r="I1520" s="50" t="s">
        <v>675</v>
      </c>
      <c r="J1520" s="50" t="s">
        <v>409</v>
      </c>
      <c r="K1520" s="50" t="s">
        <v>410</v>
      </c>
      <c r="L1520" s="50" t="s">
        <v>341</v>
      </c>
      <c r="M1520" s="52">
        <v>182777</v>
      </c>
      <c r="N1520" s="50" t="s">
        <v>342</v>
      </c>
      <c r="O1520" s="50" t="s">
        <v>387</v>
      </c>
      <c r="P1520" s="55">
        <v>-15100</v>
      </c>
      <c r="Q1520" s="52">
        <v>12</v>
      </c>
      <c r="R1520" s="50" t="s">
        <v>2648</v>
      </c>
      <c r="S1520" s="52">
        <v>2020</v>
      </c>
      <c r="T1520" s="50" t="s">
        <v>2649</v>
      </c>
      <c r="U1520" s="50" t="s">
        <v>263</v>
      </c>
      <c r="V1520" s="50" t="s">
        <v>303</v>
      </c>
      <c r="W1520" s="50" t="s">
        <v>344</v>
      </c>
      <c r="X1520" s="52">
        <v>1</v>
      </c>
      <c r="Y1520" s="52">
        <v>152695</v>
      </c>
      <c r="Z1520" s="50" t="s">
        <v>266</v>
      </c>
      <c r="AA1520" s="52">
        <v>0</v>
      </c>
      <c r="AB1520" s="52">
        <v>0</v>
      </c>
      <c r="AC1520" s="51">
        <v>44187</v>
      </c>
      <c r="AD1520" s="88"/>
      <c r="AE1520" s="87" t="s">
        <v>670</v>
      </c>
    </row>
    <row r="1521" spans="1:31" ht="17.25" customHeight="1">
      <c r="A1521" s="57" t="str">
        <f t="shared" si="49"/>
        <v>GASES HOSPITALARES</v>
      </c>
      <c r="B1521" s="69" t="str">
        <f>VLOOKUP(A1521,'De Para'!$C$3:$D$195,2,0)</f>
        <v>FORNECEDORES</v>
      </c>
      <c r="C1521" s="83">
        <f t="shared" si="50"/>
        <v>12</v>
      </c>
      <c r="D1521" s="50" t="s">
        <v>258</v>
      </c>
      <c r="E1521" s="50" t="s">
        <v>410</v>
      </c>
      <c r="F1521" s="51">
        <v>44187</v>
      </c>
      <c r="G1521" s="50" t="s">
        <v>278</v>
      </c>
      <c r="H1521" s="52">
        <v>100</v>
      </c>
      <c r="I1521" s="50" t="s">
        <v>675</v>
      </c>
      <c r="J1521" s="50" t="s">
        <v>409</v>
      </c>
      <c r="K1521" s="50" t="s">
        <v>410</v>
      </c>
      <c r="L1521" s="50" t="s">
        <v>464</v>
      </c>
      <c r="M1521" s="52">
        <v>182778</v>
      </c>
      <c r="N1521" s="50" t="s">
        <v>465</v>
      </c>
      <c r="O1521" s="50" t="s">
        <v>1436</v>
      </c>
      <c r="P1521" s="55">
        <v>-385</v>
      </c>
      <c r="Q1521" s="52">
        <v>12</v>
      </c>
      <c r="R1521" s="50" t="s">
        <v>2650</v>
      </c>
      <c r="S1521" s="52">
        <v>2020</v>
      </c>
      <c r="T1521" s="50" t="s">
        <v>2651</v>
      </c>
      <c r="U1521" s="50" t="s">
        <v>263</v>
      </c>
      <c r="V1521" s="50" t="s">
        <v>303</v>
      </c>
      <c r="W1521" s="50" t="s">
        <v>466</v>
      </c>
      <c r="X1521" s="52">
        <v>1</v>
      </c>
      <c r="Y1521" s="52">
        <v>152749</v>
      </c>
      <c r="Z1521" s="50" t="s">
        <v>266</v>
      </c>
      <c r="AA1521" s="52">
        <v>0</v>
      </c>
      <c r="AB1521" s="52">
        <v>0</v>
      </c>
      <c r="AC1521" s="51">
        <v>44187</v>
      </c>
      <c r="AD1521" s="88"/>
      <c r="AE1521" s="87" t="s">
        <v>670</v>
      </c>
    </row>
    <row r="1522" spans="1:31" ht="17.25" customHeight="1">
      <c r="A1522" s="57" t="str">
        <f t="shared" si="49"/>
        <v>MATERIAIS HOSPITALARES C/ RESTRICAO</v>
      </c>
      <c r="B1522" s="69" t="str">
        <f>VLOOKUP(A1522,'De Para'!$C$3:$D$195,2,0)</f>
        <v>FORNECEDORES</v>
      </c>
      <c r="C1522" s="83">
        <f t="shared" si="50"/>
        <v>12</v>
      </c>
      <c r="D1522" s="50" t="s">
        <v>258</v>
      </c>
      <c r="E1522" s="50" t="s">
        <v>410</v>
      </c>
      <c r="F1522" s="51">
        <v>44187</v>
      </c>
      <c r="G1522" s="50" t="s">
        <v>278</v>
      </c>
      <c r="H1522" s="52">
        <v>100</v>
      </c>
      <c r="I1522" s="50" t="s">
        <v>675</v>
      </c>
      <c r="J1522" s="50" t="s">
        <v>409</v>
      </c>
      <c r="K1522" s="50" t="s">
        <v>410</v>
      </c>
      <c r="L1522" s="50" t="s">
        <v>359</v>
      </c>
      <c r="M1522" s="52">
        <v>182779</v>
      </c>
      <c r="N1522" s="50" t="s">
        <v>360</v>
      </c>
      <c r="O1522" s="50" t="s">
        <v>2093</v>
      </c>
      <c r="P1522" s="55">
        <v>-13200</v>
      </c>
      <c r="Q1522" s="52">
        <v>12</v>
      </c>
      <c r="R1522" s="50" t="s">
        <v>2652</v>
      </c>
      <c r="S1522" s="52">
        <v>2020</v>
      </c>
      <c r="T1522" s="50" t="s">
        <v>2653</v>
      </c>
      <c r="U1522" s="50" t="s">
        <v>263</v>
      </c>
      <c r="V1522" s="50" t="s">
        <v>303</v>
      </c>
      <c r="W1522" s="50" t="s">
        <v>344</v>
      </c>
      <c r="X1522" s="52">
        <v>1</v>
      </c>
      <c r="Y1522" s="52">
        <v>153075</v>
      </c>
      <c r="Z1522" s="50" t="s">
        <v>266</v>
      </c>
      <c r="AA1522" s="52">
        <v>0</v>
      </c>
      <c r="AB1522" s="52">
        <v>0</v>
      </c>
      <c r="AC1522" s="51">
        <v>44187</v>
      </c>
      <c r="AD1522" s="88"/>
      <c r="AE1522" s="87" t="s">
        <v>670</v>
      </c>
    </row>
    <row r="1523" spans="1:31" ht="17.25" customHeight="1">
      <c r="A1523" s="57" t="str">
        <f t="shared" si="49"/>
        <v>EST. MATERIAIS DE EXPEDIENTE C/ RESTRICAO</v>
      </c>
      <c r="B1523" s="69" t="str">
        <f>VLOOKUP(A1523,'De Para'!$C$3:$D$195,2,0)</f>
        <v>FORNECEDORES</v>
      </c>
      <c r="C1523" s="83">
        <f t="shared" si="50"/>
        <v>12</v>
      </c>
      <c r="D1523" s="50" t="s">
        <v>258</v>
      </c>
      <c r="E1523" s="50" t="s">
        <v>410</v>
      </c>
      <c r="F1523" s="51">
        <v>44187</v>
      </c>
      <c r="G1523" s="50" t="s">
        <v>278</v>
      </c>
      <c r="H1523" s="52">
        <v>100</v>
      </c>
      <c r="I1523" s="50" t="s">
        <v>675</v>
      </c>
      <c r="J1523" s="50" t="s">
        <v>409</v>
      </c>
      <c r="K1523" s="50" t="s">
        <v>410</v>
      </c>
      <c r="L1523" s="50" t="s">
        <v>470</v>
      </c>
      <c r="M1523" s="52">
        <v>182780</v>
      </c>
      <c r="N1523" s="50" t="s">
        <v>471</v>
      </c>
      <c r="O1523" s="50" t="s">
        <v>536</v>
      </c>
      <c r="P1523" s="55">
        <v>-2677.68</v>
      </c>
      <c r="Q1523" s="52">
        <v>12</v>
      </c>
      <c r="R1523" s="50" t="s">
        <v>2654</v>
      </c>
      <c r="S1523" s="52">
        <v>2020</v>
      </c>
      <c r="T1523" s="50" t="s">
        <v>2655</v>
      </c>
      <c r="U1523" s="50" t="s">
        <v>263</v>
      </c>
      <c r="V1523" s="50" t="s">
        <v>303</v>
      </c>
      <c r="W1523" s="50" t="s">
        <v>351</v>
      </c>
      <c r="X1523" s="52">
        <v>1</v>
      </c>
      <c r="Y1523" s="52">
        <v>153085</v>
      </c>
      <c r="Z1523" s="50" t="s">
        <v>266</v>
      </c>
      <c r="AA1523" s="52">
        <v>0</v>
      </c>
      <c r="AB1523" s="52">
        <v>0</v>
      </c>
      <c r="AC1523" s="51">
        <v>44187</v>
      </c>
      <c r="AD1523" s="88"/>
      <c r="AE1523" s="87" t="s">
        <v>670</v>
      </c>
    </row>
    <row r="1524" spans="1:31" ht="17.25" customHeight="1">
      <c r="A1524" s="57" t="str">
        <f t="shared" si="49"/>
        <v>EST. MATERIAIS DE EXPEDIENTE C/ RESTRICAO</v>
      </c>
      <c r="B1524" s="69" t="str">
        <f>VLOOKUP(A1524,'De Para'!$C$3:$D$195,2,0)</f>
        <v>FORNECEDORES</v>
      </c>
      <c r="C1524" s="83">
        <f t="shared" si="50"/>
        <v>12</v>
      </c>
      <c r="D1524" s="50" t="s">
        <v>258</v>
      </c>
      <c r="E1524" s="50" t="s">
        <v>410</v>
      </c>
      <c r="F1524" s="51">
        <v>44187</v>
      </c>
      <c r="G1524" s="50" t="s">
        <v>278</v>
      </c>
      <c r="H1524" s="52">
        <v>100</v>
      </c>
      <c r="I1524" s="50" t="s">
        <v>675</v>
      </c>
      <c r="J1524" s="50" t="s">
        <v>409</v>
      </c>
      <c r="K1524" s="50" t="s">
        <v>410</v>
      </c>
      <c r="L1524" s="50" t="s">
        <v>470</v>
      </c>
      <c r="M1524" s="52">
        <v>182781</v>
      </c>
      <c r="N1524" s="50" t="s">
        <v>471</v>
      </c>
      <c r="O1524" s="50" t="s">
        <v>512</v>
      </c>
      <c r="P1524" s="55">
        <v>-240</v>
      </c>
      <c r="Q1524" s="52">
        <v>12</v>
      </c>
      <c r="R1524" s="50" t="s">
        <v>2656</v>
      </c>
      <c r="S1524" s="52">
        <v>2020</v>
      </c>
      <c r="T1524" s="50" t="s">
        <v>2657</v>
      </c>
      <c r="U1524" s="50" t="s">
        <v>263</v>
      </c>
      <c r="V1524" s="50" t="s">
        <v>303</v>
      </c>
      <c r="W1524" s="50" t="s">
        <v>351</v>
      </c>
      <c r="X1524" s="52">
        <v>1</v>
      </c>
      <c r="Y1524" s="52">
        <v>153089</v>
      </c>
      <c r="Z1524" s="50" t="s">
        <v>266</v>
      </c>
      <c r="AA1524" s="52">
        <v>0</v>
      </c>
      <c r="AB1524" s="52">
        <v>0</v>
      </c>
      <c r="AC1524" s="51">
        <v>44187</v>
      </c>
      <c r="AD1524" s="88"/>
      <c r="AE1524" s="87" t="s">
        <v>670</v>
      </c>
    </row>
    <row r="1525" spans="1:31" ht="17.25" customHeight="1">
      <c r="A1525" s="57" t="str">
        <f t="shared" si="49"/>
        <v>EST. MATERIAIS DE EXPEDIENTE C/ RESTRICAO</v>
      </c>
      <c r="B1525" s="69" t="str">
        <f>VLOOKUP(A1525,'De Para'!$C$3:$D$195,2,0)</f>
        <v>FORNECEDORES</v>
      </c>
      <c r="C1525" s="83">
        <f t="shared" si="50"/>
        <v>12</v>
      </c>
      <c r="D1525" s="50" t="s">
        <v>258</v>
      </c>
      <c r="E1525" s="50" t="s">
        <v>410</v>
      </c>
      <c r="F1525" s="51">
        <v>44187</v>
      </c>
      <c r="G1525" s="50" t="s">
        <v>278</v>
      </c>
      <c r="H1525" s="52">
        <v>100</v>
      </c>
      <c r="I1525" s="50" t="s">
        <v>675</v>
      </c>
      <c r="J1525" s="50" t="s">
        <v>409</v>
      </c>
      <c r="K1525" s="50" t="s">
        <v>410</v>
      </c>
      <c r="L1525" s="50" t="s">
        <v>470</v>
      </c>
      <c r="M1525" s="52">
        <v>182782</v>
      </c>
      <c r="N1525" s="50" t="s">
        <v>471</v>
      </c>
      <c r="O1525" s="50" t="s">
        <v>385</v>
      </c>
      <c r="P1525" s="55">
        <v>-1500</v>
      </c>
      <c r="Q1525" s="52">
        <v>12</v>
      </c>
      <c r="R1525" s="50" t="s">
        <v>2658</v>
      </c>
      <c r="S1525" s="52">
        <v>2020</v>
      </c>
      <c r="T1525" s="50" t="s">
        <v>2659</v>
      </c>
      <c r="U1525" s="50" t="s">
        <v>263</v>
      </c>
      <c r="V1525" s="50" t="s">
        <v>303</v>
      </c>
      <c r="W1525" s="50" t="s">
        <v>351</v>
      </c>
      <c r="X1525" s="52">
        <v>1</v>
      </c>
      <c r="Y1525" s="52">
        <v>153093</v>
      </c>
      <c r="Z1525" s="50" t="s">
        <v>266</v>
      </c>
      <c r="AA1525" s="52">
        <v>0</v>
      </c>
      <c r="AB1525" s="52">
        <v>0</v>
      </c>
      <c r="AC1525" s="51">
        <v>44187</v>
      </c>
      <c r="AD1525" s="88"/>
      <c r="AE1525" s="87" t="s">
        <v>670</v>
      </c>
    </row>
    <row r="1526" spans="1:31" ht="17.25" customHeight="1">
      <c r="A1526" s="57" t="str">
        <f t="shared" si="49"/>
        <v>EST. MATERIAIS DE EXPEDIENTE C/ RESTRICAO</v>
      </c>
      <c r="B1526" s="69" t="str">
        <f>VLOOKUP(A1526,'De Para'!$C$3:$D$195,2,0)</f>
        <v>FORNECEDORES</v>
      </c>
      <c r="C1526" s="83">
        <f t="shared" si="50"/>
        <v>12</v>
      </c>
      <c r="D1526" s="50" t="s">
        <v>258</v>
      </c>
      <c r="E1526" s="50" t="s">
        <v>410</v>
      </c>
      <c r="F1526" s="51">
        <v>44187</v>
      </c>
      <c r="G1526" s="50" t="s">
        <v>278</v>
      </c>
      <c r="H1526" s="52">
        <v>16.95</v>
      </c>
      <c r="I1526" s="50" t="s">
        <v>675</v>
      </c>
      <c r="J1526" s="50" t="s">
        <v>409</v>
      </c>
      <c r="K1526" s="50" t="s">
        <v>410</v>
      </c>
      <c r="L1526" s="50" t="s">
        <v>470</v>
      </c>
      <c r="M1526" s="52">
        <v>182783</v>
      </c>
      <c r="N1526" s="50" t="s">
        <v>471</v>
      </c>
      <c r="O1526" s="50" t="s">
        <v>512</v>
      </c>
      <c r="P1526" s="55">
        <v>-100</v>
      </c>
      <c r="Q1526" s="52">
        <v>12</v>
      </c>
      <c r="R1526" s="50" t="s">
        <v>2660</v>
      </c>
      <c r="S1526" s="52">
        <v>2020</v>
      </c>
      <c r="T1526" s="50" t="s">
        <v>2661</v>
      </c>
      <c r="U1526" s="50" t="s">
        <v>263</v>
      </c>
      <c r="V1526" s="50" t="s">
        <v>303</v>
      </c>
      <c r="W1526" s="50" t="s">
        <v>351</v>
      </c>
      <c r="X1526" s="52">
        <v>1</v>
      </c>
      <c r="Y1526" s="52">
        <v>153422</v>
      </c>
      <c r="Z1526" s="50" t="s">
        <v>266</v>
      </c>
      <c r="AA1526" s="52">
        <v>0</v>
      </c>
      <c r="AB1526" s="52">
        <v>0</v>
      </c>
      <c r="AC1526" s="51">
        <v>44187</v>
      </c>
      <c r="AD1526" s="88"/>
      <c r="AE1526" s="87" t="s">
        <v>670</v>
      </c>
    </row>
    <row r="1527" spans="1:31" ht="17.25" customHeight="1">
      <c r="A1527" s="57" t="str">
        <f t="shared" si="49"/>
        <v>MÓVEIS E UTENSÍLIOS C/ RESTRIÇÃO</v>
      </c>
      <c r="B1527" s="69" t="str">
        <f>VLOOKUP(A1527,'De Para'!$C$3:$D$195,2,0)</f>
        <v>FORNECEDORES</v>
      </c>
      <c r="C1527" s="83">
        <f t="shared" si="50"/>
        <v>12</v>
      </c>
      <c r="D1527" s="50" t="s">
        <v>258</v>
      </c>
      <c r="E1527" s="50" t="s">
        <v>410</v>
      </c>
      <c r="F1527" s="51">
        <v>44187</v>
      </c>
      <c r="G1527" s="50" t="s">
        <v>278</v>
      </c>
      <c r="H1527" s="52">
        <v>83.05</v>
      </c>
      <c r="I1527" s="50" t="s">
        <v>675</v>
      </c>
      <c r="J1527" s="50" t="s">
        <v>409</v>
      </c>
      <c r="K1527" s="50" t="s">
        <v>410</v>
      </c>
      <c r="L1527" s="50" t="s">
        <v>415</v>
      </c>
      <c r="M1527" s="52">
        <v>182783</v>
      </c>
      <c r="N1527" s="50" t="s">
        <v>416</v>
      </c>
      <c r="O1527" s="50" t="s">
        <v>512</v>
      </c>
      <c r="P1527" s="55">
        <v>-490</v>
      </c>
      <c r="Q1527" s="52">
        <v>12</v>
      </c>
      <c r="R1527" s="50" t="s">
        <v>2660</v>
      </c>
      <c r="S1527" s="52">
        <v>2020</v>
      </c>
      <c r="T1527" s="50" t="s">
        <v>2661</v>
      </c>
      <c r="U1527" s="50" t="s">
        <v>263</v>
      </c>
      <c r="V1527" s="50" t="s">
        <v>383</v>
      </c>
      <c r="W1527" s="50" t="s">
        <v>417</v>
      </c>
      <c r="X1527" s="52">
        <v>1</v>
      </c>
      <c r="Y1527" s="52">
        <v>153422</v>
      </c>
      <c r="Z1527" s="50" t="s">
        <v>266</v>
      </c>
      <c r="AA1527" s="52">
        <v>0</v>
      </c>
      <c r="AB1527" s="52">
        <v>0</v>
      </c>
      <c r="AC1527" s="51">
        <v>44187</v>
      </c>
      <c r="AD1527" s="88"/>
      <c r="AE1527" s="87" t="s">
        <v>670</v>
      </c>
    </row>
    <row r="1528" spans="1:31" ht="17.25" customHeight="1">
      <c r="A1528" s="57" t="str">
        <f t="shared" si="49"/>
        <v>TAXAS E EMOLUMENTOS</v>
      </c>
      <c r="B1528" s="69" t="str">
        <f>VLOOKUP(A1528,'De Para'!$C$3:$D$195,2,0)</f>
        <v>OUTRAS DESPESAS</v>
      </c>
      <c r="C1528" s="83">
        <f t="shared" si="50"/>
        <v>12</v>
      </c>
      <c r="D1528" s="50" t="s">
        <v>258</v>
      </c>
      <c r="E1528" s="50" t="s">
        <v>410</v>
      </c>
      <c r="F1528" s="51">
        <v>44188</v>
      </c>
      <c r="G1528" s="50" t="s">
        <v>278</v>
      </c>
      <c r="H1528" s="52">
        <v>0.5</v>
      </c>
      <c r="I1528" s="50" t="s">
        <v>675</v>
      </c>
      <c r="J1528" s="50" t="s">
        <v>409</v>
      </c>
      <c r="K1528" s="50" t="s">
        <v>410</v>
      </c>
      <c r="L1528" s="50" t="s">
        <v>568</v>
      </c>
      <c r="M1528" s="52">
        <v>182869</v>
      </c>
      <c r="N1528" s="50" t="s">
        <v>569</v>
      </c>
      <c r="O1528" s="50" t="s">
        <v>579</v>
      </c>
      <c r="P1528" s="55">
        <v>-5.61</v>
      </c>
      <c r="Q1528" s="52">
        <v>12</v>
      </c>
      <c r="R1528" s="50" t="s">
        <v>2662</v>
      </c>
      <c r="S1528" s="52">
        <v>2020</v>
      </c>
      <c r="T1528" s="50" t="s">
        <v>2663</v>
      </c>
      <c r="U1528" s="50" t="s">
        <v>263</v>
      </c>
      <c r="V1528" s="50" t="s">
        <v>355</v>
      </c>
      <c r="W1528" s="50" t="s">
        <v>408</v>
      </c>
      <c r="X1528" s="52">
        <v>1</v>
      </c>
      <c r="Y1528" s="52">
        <v>156829</v>
      </c>
      <c r="Z1528" s="50" t="s">
        <v>266</v>
      </c>
      <c r="AA1528" s="52">
        <v>0</v>
      </c>
      <c r="AB1528" s="52">
        <v>0</v>
      </c>
      <c r="AC1528" s="51">
        <v>44188</v>
      </c>
      <c r="AD1528" s="88"/>
      <c r="AE1528" s="87" t="s">
        <v>670</v>
      </c>
    </row>
    <row r="1529" spans="1:31" ht="17.25" customHeight="1">
      <c r="A1529" s="57" t="str">
        <f t="shared" si="49"/>
        <v>SAQUE FUNDO FIXO</v>
      </c>
      <c r="B1529" s="69" t="str">
        <f>VLOOKUP(A1529,'De Para'!$C$3:$D$195,2,0)</f>
        <v>OUTRAS DESPESAS</v>
      </c>
      <c r="C1529" s="83">
        <f t="shared" si="50"/>
        <v>12</v>
      </c>
      <c r="D1529" s="50" t="s">
        <v>258</v>
      </c>
      <c r="E1529" s="50" t="s">
        <v>410</v>
      </c>
      <c r="F1529" s="51">
        <v>44188</v>
      </c>
      <c r="G1529" s="50" t="s">
        <v>278</v>
      </c>
      <c r="H1529" s="52">
        <v>99.5</v>
      </c>
      <c r="I1529" s="50" t="s">
        <v>675</v>
      </c>
      <c r="J1529" s="50" t="s">
        <v>409</v>
      </c>
      <c r="K1529" s="50" t="s">
        <v>410</v>
      </c>
      <c r="L1529" s="50" t="s">
        <v>577</v>
      </c>
      <c r="M1529" s="52">
        <v>182869</v>
      </c>
      <c r="N1529" s="50" t="s">
        <v>578</v>
      </c>
      <c r="O1529" s="50" t="s">
        <v>579</v>
      </c>
      <c r="P1529" s="55">
        <v>-1121.57</v>
      </c>
      <c r="Q1529" s="52">
        <v>12</v>
      </c>
      <c r="R1529" s="50" t="s">
        <v>2662</v>
      </c>
      <c r="S1529" s="52">
        <v>2020</v>
      </c>
      <c r="T1529" s="50" t="s">
        <v>2663</v>
      </c>
      <c r="U1529" s="50" t="s">
        <v>263</v>
      </c>
      <c r="V1529" s="50" t="s">
        <v>264</v>
      </c>
      <c r="W1529" s="50" t="s">
        <v>580</v>
      </c>
      <c r="X1529" s="52">
        <v>1</v>
      </c>
      <c r="Y1529" s="52">
        <v>156829</v>
      </c>
      <c r="Z1529" s="50" t="s">
        <v>266</v>
      </c>
      <c r="AA1529" s="52">
        <v>0</v>
      </c>
      <c r="AB1529" s="52">
        <v>0</v>
      </c>
      <c r="AC1529" s="51">
        <v>44188</v>
      </c>
      <c r="AD1529" s="88"/>
      <c r="AE1529" s="87" t="s">
        <v>670</v>
      </c>
    </row>
    <row r="1530" spans="1:31" ht="17.25" customHeight="1">
      <c r="A1530" s="57" t="str">
        <f t="shared" si="49"/>
        <v>SERVIÇO GRÁFICO</v>
      </c>
      <c r="B1530" s="69" t="str">
        <f>VLOOKUP(A1530,'De Para'!$C$3:$D$195,2,0)</f>
        <v>FORNECEDORES</v>
      </c>
      <c r="C1530" s="83">
        <f t="shared" si="50"/>
        <v>12</v>
      </c>
      <c r="D1530" s="50" t="s">
        <v>258</v>
      </c>
      <c r="E1530" s="50" t="s">
        <v>410</v>
      </c>
      <c r="F1530" s="51">
        <v>44188</v>
      </c>
      <c r="G1530" s="50" t="s">
        <v>278</v>
      </c>
      <c r="H1530" s="52">
        <v>19.7</v>
      </c>
      <c r="I1530" s="84" t="s">
        <v>1203</v>
      </c>
      <c r="J1530" s="50" t="s">
        <v>409</v>
      </c>
      <c r="K1530" s="50" t="s">
        <v>410</v>
      </c>
      <c r="L1530" s="50" t="s">
        <v>474</v>
      </c>
      <c r="M1530" s="52">
        <v>182871</v>
      </c>
      <c r="N1530" s="50" t="s">
        <v>475</v>
      </c>
      <c r="O1530" s="50" t="s">
        <v>579</v>
      </c>
      <c r="P1530" s="55">
        <v>-221</v>
      </c>
      <c r="Q1530" s="52">
        <v>12</v>
      </c>
      <c r="R1530" s="50" t="s">
        <v>2664</v>
      </c>
      <c r="S1530" s="52">
        <v>2020</v>
      </c>
      <c r="T1530" s="50" t="s">
        <v>2665</v>
      </c>
      <c r="U1530" s="50" t="s">
        <v>263</v>
      </c>
      <c r="V1530" s="50" t="s">
        <v>288</v>
      </c>
      <c r="W1530" s="50" t="s">
        <v>289</v>
      </c>
      <c r="X1530" s="52">
        <v>1</v>
      </c>
      <c r="Y1530" s="52">
        <v>156828</v>
      </c>
      <c r="Z1530" s="50" t="s">
        <v>266</v>
      </c>
      <c r="AA1530" s="52">
        <v>0</v>
      </c>
      <c r="AB1530" s="52">
        <v>0</v>
      </c>
      <c r="AC1530" s="51">
        <v>44188</v>
      </c>
      <c r="AD1530" s="88"/>
      <c r="AE1530" s="87" t="s">
        <v>673</v>
      </c>
    </row>
    <row r="1531" spans="1:31" ht="17.25" customHeight="1">
      <c r="A1531" s="57" t="str">
        <f t="shared" si="49"/>
        <v>EVENTOS E COMEMORAÇÕES</v>
      </c>
      <c r="B1531" s="69" t="str">
        <f>VLOOKUP(A1531,'De Para'!$C$3:$D$195,2,0)</f>
        <v>FORNECEDORES</v>
      </c>
      <c r="C1531" s="83">
        <f t="shared" si="50"/>
        <v>12</v>
      </c>
      <c r="D1531" s="50" t="s">
        <v>258</v>
      </c>
      <c r="E1531" s="50" t="s">
        <v>410</v>
      </c>
      <c r="F1531" s="51">
        <v>44188</v>
      </c>
      <c r="G1531" s="50" t="s">
        <v>278</v>
      </c>
      <c r="H1531" s="52">
        <v>3.69</v>
      </c>
      <c r="I1531" s="84" t="s">
        <v>1203</v>
      </c>
      <c r="J1531" s="50" t="s">
        <v>409</v>
      </c>
      <c r="K1531" s="50" t="s">
        <v>410</v>
      </c>
      <c r="L1531" s="50" t="s">
        <v>1829</v>
      </c>
      <c r="M1531" s="52">
        <v>182871</v>
      </c>
      <c r="N1531" s="50" t="s">
        <v>1830</v>
      </c>
      <c r="O1531" s="50" t="s">
        <v>579</v>
      </c>
      <c r="P1531" s="55">
        <v>-41.37</v>
      </c>
      <c r="Q1531" s="52">
        <v>12</v>
      </c>
      <c r="R1531" s="50" t="s">
        <v>2664</v>
      </c>
      <c r="S1531" s="52">
        <v>2020</v>
      </c>
      <c r="T1531" s="50" t="s">
        <v>2665</v>
      </c>
      <c r="U1531" s="50" t="s">
        <v>263</v>
      </c>
      <c r="V1531" s="50" t="s">
        <v>355</v>
      </c>
      <c r="W1531" s="50" t="s">
        <v>481</v>
      </c>
      <c r="X1531" s="52">
        <v>1</v>
      </c>
      <c r="Y1531" s="52">
        <v>156828</v>
      </c>
      <c r="Z1531" s="50" t="s">
        <v>266</v>
      </c>
      <c r="AA1531" s="52">
        <v>0</v>
      </c>
      <c r="AB1531" s="52">
        <v>0</v>
      </c>
      <c r="AC1531" s="51">
        <v>44188</v>
      </c>
      <c r="AD1531" s="88"/>
      <c r="AE1531" s="87" t="s">
        <v>673</v>
      </c>
    </row>
    <row r="1532" spans="1:31" ht="17.25" customHeight="1">
      <c r="A1532" s="57" t="str">
        <f t="shared" si="49"/>
        <v>COPAS, LANCHES E REFEIÇÕES</v>
      </c>
      <c r="B1532" s="69" t="str">
        <f>VLOOKUP(A1532,'De Para'!$C$3:$D$195,2,0)</f>
        <v>FORNECEDORES</v>
      </c>
      <c r="C1532" s="83">
        <f t="shared" si="50"/>
        <v>12</v>
      </c>
      <c r="D1532" s="50" t="s">
        <v>258</v>
      </c>
      <c r="E1532" s="50" t="s">
        <v>410</v>
      </c>
      <c r="F1532" s="51">
        <v>44188</v>
      </c>
      <c r="G1532" s="50" t="s">
        <v>278</v>
      </c>
      <c r="H1532" s="52">
        <v>3.39</v>
      </c>
      <c r="I1532" s="84" t="s">
        <v>1203</v>
      </c>
      <c r="J1532" s="50" t="s">
        <v>409</v>
      </c>
      <c r="K1532" s="50" t="s">
        <v>410</v>
      </c>
      <c r="L1532" s="50" t="s">
        <v>531</v>
      </c>
      <c r="M1532" s="52">
        <v>182871</v>
      </c>
      <c r="N1532" s="50" t="s">
        <v>532</v>
      </c>
      <c r="O1532" s="50" t="s">
        <v>579</v>
      </c>
      <c r="P1532" s="55">
        <v>-38</v>
      </c>
      <c r="Q1532" s="52">
        <v>12</v>
      </c>
      <c r="R1532" s="50" t="s">
        <v>2664</v>
      </c>
      <c r="S1532" s="52">
        <v>2020</v>
      </c>
      <c r="T1532" s="50" t="s">
        <v>2665</v>
      </c>
      <c r="U1532" s="50" t="s">
        <v>263</v>
      </c>
      <c r="V1532" s="50" t="s">
        <v>355</v>
      </c>
      <c r="W1532" s="50" t="s">
        <v>408</v>
      </c>
      <c r="X1532" s="52">
        <v>1</v>
      </c>
      <c r="Y1532" s="52">
        <v>156828</v>
      </c>
      <c r="Z1532" s="50" t="s">
        <v>266</v>
      </c>
      <c r="AA1532" s="52">
        <v>0</v>
      </c>
      <c r="AB1532" s="52">
        <v>0</v>
      </c>
      <c r="AC1532" s="51">
        <v>44188</v>
      </c>
      <c r="AD1532" s="88"/>
      <c r="AE1532" s="87" t="s">
        <v>673</v>
      </c>
    </row>
    <row r="1533" spans="1:31" ht="17.25" customHeight="1">
      <c r="A1533" s="57" t="str">
        <f t="shared" si="49"/>
        <v>DESP.MATERIAIS DE MANUTENÇÃO</v>
      </c>
      <c r="B1533" s="69" t="str">
        <f>VLOOKUP(A1533,'De Para'!$C$3:$D$195,2,0)</f>
        <v>FORNECEDORES</v>
      </c>
      <c r="C1533" s="83">
        <f t="shared" si="50"/>
        <v>12</v>
      </c>
      <c r="D1533" s="50" t="s">
        <v>258</v>
      </c>
      <c r="E1533" s="50" t="s">
        <v>410</v>
      </c>
      <c r="F1533" s="51">
        <v>44188</v>
      </c>
      <c r="G1533" s="50" t="s">
        <v>278</v>
      </c>
      <c r="H1533" s="52">
        <v>73.22</v>
      </c>
      <c r="I1533" s="84" t="s">
        <v>1203</v>
      </c>
      <c r="J1533" s="50" t="s">
        <v>409</v>
      </c>
      <c r="K1533" s="50" t="s">
        <v>410</v>
      </c>
      <c r="L1533" s="50" t="s">
        <v>649</v>
      </c>
      <c r="M1533" s="52">
        <v>182871</v>
      </c>
      <c r="N1533" s="50" t="s">
        <v>650</v>
      </c>
      <c r="O1533" s="50" t="s">
        <v>579</v>
      </c>
      <c r="P1533" s="55">
        <v>-821.2</v>
      </c>
      <c r="Q1533" s="52">
        <v>12</v>
      </c>
      <c r="R1533" s="50" t="s">
        <v>2664</v>
      </c>
      <c r="S1533" s="52">
        <v>2020</v>
      </c>
      <c r="T1533" s="50" t="s">
        <v>2665</v>
      </c>
      <c r="U1533" s="50" t="s">
        <v>263</v>
      </c>
      <c r="V1533" s="50" t="s">
        <v>355</v>
      </c>
      <c r="W1533" s="50" t="s">
        <v>408</v>
      </c>
      <c r="X1533" s="52">
        <v>1</v>
      </c>
      <c r="Y1533" s="52">
        <v>156828</v>
      </c>
      <c r="Z1533" s="50" t="s">
        <v>266</v>
      </c>
      <c r="AA1533" s="52">
        <v>0</v>
      </c>
      <c r="AB1533" s="52">
        <v>0</v>
      </c>
      <c r="AC1533" s="51">
        <v>44188</v>
      </c>
      <c r="AD1533" s="88"/>
      <c r="AE1533" s="87" t="s">
        <v>673</v>
      </c>
    </row>
    <row r="1534" spans="1:31" ht="17.25" customHeight="1">
      <c r="A1534" s="57" t="str">
        <f t="shared" si="49"/>
        <v>TARIFAS BANCÁRIAS</v>
      </c>
      <c r="B1534" s="69" t="str">
        <f>VLOOKUP(A1534,'De Para'!$C$3:$D$195,2,0)</f>
        <v>PAGAMENTO DE IMPOSTOS E TAXAS</v>
      </c>
      <c r="C1534" s="83">
        <f t="shared" si="50"/>
        <v>12</v>
      </c>
      <c r="D1534" s="50" t="s">
        <v>258</v>
      </c>
      <c r="E1534" s="50" t="s">
        <v>410</v>
      </c>
      <c r="F1534" s="51">
        <v>44187</v>
      </c>
      <c r="G1534" s="50" t="s">
        <v>378</v>
      </c>
      <c r="H1534" s="52">
        <v>100</v>
      </c>
      <c r="I1534" s="50" t="s">
        <v>675</v>
      </c>
      <c r="J1534" s="50" t="s">
        <v>409</v>
      </c>
      <c r="K1534" s="50" t="s">
        <v>410</v>
      </c>
      <c r="L1534" s="50" t="s">
        <v>548</v>
      </c>
      <c r="M1534" s="52">
        <v>183045</v>
      </c>
      <c r="N1534" s="50" t="s">
        <v>549</v>
      </c>
      <c r="O1534" s="53"/>
      <c r="P1534" s="55">
        <v>-21.2</v>
      </c>
      <c r="Q1534" s="52">
        <v>12</v>
      </c>
      <c r="R1534" s="50" t="s">
        <v>262</v>
      </c>
      <c r="S1534" s="52">
        <v>2020</v>
      </c>
      <c r="T1534" s="50" t="s">
        <v>550</v>
      </c>
      <c r="U1534" s="50" t="s">
        <v>263</v>
      </c>
      <c r="V1534" s="50" t="s">
        <v>276</v>
      </c>
      <c r="W1534" s="50" t="s">
        <v>429</v>
      </c>
      <c r="X1534" s="52">
        <v>1</v>
      </c>
      <c r="Y1534" s="52"/>
      <c r="Z1534" s="50" t="s">
        <v>266</v>
      </c>
      <c r="AA1534" s="52">
        <v>0</v>
      </c>
      <c r="AB1534" s="52">
        <v>1</v>
      </c>
      <c r="AC1534" s="51">
        <v>44187</v>
      </c>
      <c r="AD1534" s="88"/>
      <c r="AE1534" s="87" t="s">
        <v>670</v>
      </c>
    </row>
    <row r="1535" spans="1:31" ht="17.25" customHeight="1">
      <c r="A1535" s="57" t="str">
        <f t="shared" si="49"/>
        <v>APLICAÇÃO / RESGATE DE APLICAÇÃO</v>
      </c>
      <c r="B1535" s="69" t="str">
        <f>VLOOKUP(A1535,'De Para'!$C$3:$D$195,2,0)</f>
        <v>RECEBÍVEIS NAO CORRENTES</v>
      </c>
      <c r="C1535" s="83">
        <f t="shared" si="50"/>
        <v>12</v>
      </c>
      <c r="D1535" s="50" t="s">
        <v>258</v>
      </c>
      <c r="E1535" s="50" t="s">
        <v>410</v>
      </c>
      <c r="F1535" s="51">
        <v>44187</v>
      </c>
      <c r="G1535" s="50" t="s">
        <v>259</v>
      </c>
      <c r="H1535" s="52">
        <v>100</v>
      </c>
      <c r="I1535" s="50" t="s">
        <v>2201</v>
      </c>
      <c r="J1535" s="50" t="s">
        <v>409</v>
      </c>
      <c r="K1535" s="50" t="s">
        <v>410</v>
      </c>
      <c r="L1535" s="50" t="s">
        <v>260</v>
      </c>
      <c r="M1535" s="52">
        <v>183046</v>
      </c>
      <c r="N1535" s="50" t="s">
        <v>261</v>
      </c>
      <c r="O1535" s="53"/>
      <c r="P1535" s="55">
        <v>-44120.480000000003</v>
      </c>
      <c r="Q1535" s="52">
        <v>12</v>
      </c>
      <c r="R1535" s="50" t="s">
        <v>262</v>
      </c>
      <c r="S1535" s="52">
        <v>2020</v>
      </c>
      <c r="T1535" s="50" t="s">
        <v>2409</v>
      </c>
      <c r="U1535" s="50" t="s">
        <v>263</v>
      </c>
      <c r="V1535" s="50" t="s">
        <v>264</v>
      </c>
      <c r="W1535" s="50" t="s">
        <v>265</v>
      </c>
      <c r="X1535" s="52">
        <v>1</v>
      </c>
      <c r="Y1535" s="52"/>
      <c r="Z1535" s="50" t="s">
        <v>266</v>
      </c>
      <c r="AA1535" s="52">
        <v>0</v>
      </c>
      <c r="AB1535" s="52">
        <v>1</v>
      </c>
      <c r="AC1535" s="51">
        <v>44187</v>
      </c>
      <c r="AD1535" s="88"/>
      <c r="AE1535" s="87" t="s">
        <v>668</v>
      </c>
    </row>
    <row r="1536" spans="1:31" ht="17.25" customHeight="1">
      <c r="A1536" s="57" t="str">
        <f t="shared" si="49"/>
        <v>APLICAÇÃO / RESGATE DE APLICAÇÃO</v>
      </c>
      <c r="B1536" s="69" t="str">
        <f>VLOOKUP(A1536,'De Para'!$C$3:$D$195,2,0)</f>
        <v>RECEBÍVEIS NAO CORRENTES</v>
      </c>
      <c r="C1536" s="83">
        <f t="shared" si="50"/>
        <v>12</v>
      </c>
      <c r="D1536" s="50" t="s">
        <v>258</v>
      </c>
      <c r="E1536" s="50" t="s">
        <v>410</v>
      </c>
      <c r="F1536" s="51">
        <v>44187</v>
      </c>
      <c r="G1536" s="50" t="s">
        <v>624</v>
      </c>
      <c r="H1536" s="52">
        <v>100</v>
      </c>
      <c r="I1536" s="50" t="s">
        <v>675</v>
      </c>
      <c r="J1536" s="50" t="s">
        <v>409</v>
      </c>
      <c r="K1536" s="50" t="s">
        <v>410</v>
      </c>
      <c r="L1536" s="50" t="s">
        <v>260</v>
      </c>
      <c r="M1536" s="52">
        <v>183047</v>
      </c>
      <c r="N1536" s="50" t="s">
        <v>261</v>
      </c>
      <c r="O1536" s="53"/>
      <c r="P1536" s="55">
        <v>44120.480000000003</v>
      </c>
      <c r="Q1536" s="52">
        <v>12</v>
      </c>
      <c r="R1536" s="50" t="s">
        <v>262</v>
      </c>
      <c r="S1536" s="52">
        <v>2020</v>
      </c>
      <c r="T1536" s="50" t="s">
        <v>2409</v>
      </c>
      <c r="U1536" s="50" t="s">
        <v>263</v>
      </c>
      <c r="V1536" s="50" t="s">
        <v>264</v>
      </c>
      <c r="W1536" s="50" t="s">
        <v>265</v>
      </c>
      <c r="X1536" s="52">
        <v>1</v>
      </c>
      <c r="Y1536" s="52"/>
      <c r="Z1536" s="50" t="s">
        <v>266</v>
      </c>
      <c r="AA1536" s="52">
        <v>0</v>
      </c>
      <c r="AB1536" s="52">
        <v>0</v>
      </c>
      <c r="AC1536" s="51">
        <v>44187</v>
      </c>
      <c r="AD1536" s="88"/>
      <c r="AE1536" s="87" t="s">
        <v>670</v>
      </c>
    </row>
    <row r="1537" spans="1:31" ht="17.25" customHeight="1">
      <c r="A1537" s="57" t="str">
        <f t="shared" si="49"/>
        <v>MATERIAIS DE LIMPEZA/HIGIENE C/ RESTRICAO</v>
      </c>
      <c r="B1537" s="69" t="str">
        <f>VLOOKUP(A1537,'De Para'!$C$3:$D$195,2,0)</f>
        <v>FORNECEDORES</v>
      </c>
      <c r="C1537" s="83">
        <f t="shared" si="50"/>
        <v>12</v>
      </c>
      <c r="D1537" s="50" t="s">
        <v>258</v>
      </c>
      <c r="E1537" s="50" t="s">
        <v>410</v>
      </c>
      <c r="F1537" s="51">
        <v>44193</v>
      </c>
      <c r="G1537" s="50" t="s">
        <v>278</v>
      </c>
      <c r="H1537" s="52">
        <v>100</v>
      </c>
      <c r="I1537" s="50" t="s">
        <v>675</v>
      </c>
      <c r="J1537" s="50" t="s">
        <v>409</v>
      </c>
      <c r="K1537" s="50" t="s">
        <v>410</v>
      </c>
      <c r="L1537" s="50" t="s">
        <v>521</v>
      </c>
      <c r="M1537" s="52">
        <v>183556</v>
      </c>
      <c r="N1537" s="50" t="s">
        <v>522</v>
      </c>
      <c r="O1537" s="50" t="s">
        <v>512</v>
      </c>
      <c r="P1537" s="55">
        <v>-99</v>
      </c>
      <c r="Q1537" s="52">
        <v>12</v>
      </c>
      <c r="R1537" s="50" t="s">
        <v>2666</v>
      </c>
      <c r="S1537" s="52">
        <v>2020</v>
      </c>
      <c r="T1537" s="50" t="s">
        <v>2667</v>
      </c>
      <c r="U1537" s="50" t="s">
        <v>263</v>
      </c>
      <c r="V1537" s="50" t="s">
        <v>303</v>
      </c>
      <c r="W1537" s="50" t="s">
        <v>351</v>
      </c>
      <c r="X1537" s="52">
        <v>1</v>
      </c>
      <c r="Y1537" s="52">
        <v>153385</v>
      </c>
      <c r="Z1537" s="50" t="s">
        <v>266</v>
      </c>
      <c r="AA1537" s="52">
        <v>0</v>
      </c>
      <c r="AB1537" s="52">
        <v>0</v>
      </c>
      <c r="AC1537" s="51">
        <v>44193</v>
      </c>
      <c r="AD1537" s="88"/>
      <c r="AE1537" s="87" t="s">
        <v>670</v>
      </c>
    </row>
    <row r="1538" spans="1:31" ht="17.25" customHeight="1">
      <c r="A1538" s="57" t="str">
        <f t="shared" si="49"/>
        <v>MEDICAMENTOS C/ RESTRICAO</v>
      </c>
      <c r="B1538" s="69" t="str">
        <f>VLOOKUP(A1538,'De Para'!$C$3:$D$195,2,0)</f>
        <v>FORNECEDORES</v>
      </c>
      <c r="C1538" s="83">
        <f t="shared" si="50"/>
        <v>12</v>
      </c>
      <c r="D1538" s="50" t="s">
        <v>258</v>
      </c>
      <c r="E1538" s="50" t="s">
        <v>410</v>
      </c>
      <c r="F1538" s="51">
        <v>44193</v>
      </c>
      <c r="G1538" s="50" t="s">
        <v>278</v>
      </c>
      <c r="H1538" s="52">
        <v>100</v>
      </c>
      <c r="I1538" s="50" t="s">
        <v>675</v>
      </c>
      <c r="J1538" s="50" t="s">
        <v>409</v>
      </c>
      <c r="K1538" s="50" t="s">
        <v>410</v>
      </c>
      <c r="L1538" s="50" t="s">
        <v>341</v>
      </c>
      <c r="M1538" s="52">
        <v>183557</v>
      </c>
      <c r="N1538" s="50" t="s">
        <v>342</v>
      </c>
      <c r="O1538" s="50" t="s">
        <v>387</v>
      </c>
      <c r="P1538" s="55">
        <v>-4443.3</v>
      </c>
      <c r="Q1538" s="52">
        <v>12</v>
      </c>
      <c r="R1538" s="50" t="s">
        <v>2668</v>
      </c>
      <c r="S1538" s="52">
        <v>2020</v>
      </c>
      <c r="T1538" s="50" t="s">
        <v>2669</v>
      </c>
      <c r="U1538" s="50" t="s">
        <v>263</v>
      </c>
      <c r="V1538" s="50" t="s">
        <v>303</v>
      </c>
      <c r="W1538" s="50" t="s">
        <v>344</v>
      </c>
      <c r="X1538" s="52">
        <v>1</v>
      </c>
      <c r="Y1538" s="52">
        <v>153586</v>
      </c>
      <c r="Z1538" s="50" t="s">
        <v>266</v>
      </c>
      <c r="AA1538" s="52">
        <v>0</v>
      </c>
      <c r="AB1538" s="52">
        <v>0</v>
      </c>
      <c r="AC1538" s="51">
        <v>44193</v>
      </c>
      <c r="AD1538" s="88"/>
      <c r="AE1538" s="87" t="s">
        <v>670</v>
      </c>
    </row>
    <row r="1539" spans="1:31" ht="17.25" customHeight="1">
      <c r="A1539" s="57" t="str">
        <f t="shared" si="49"/>
        <v>MEDICAMENTOS C/ RESTRICAO</v>
      </c>
      <c r="B1539" s="69" t="str">
        <f>VLOOKUP(A1539,'De Para'!$C$3:$D$195,2,0)</f>
        <v>FORNECEDORES</v>
      </c>
      <c r="C1539" s="83">
        <f t="shared" si="50"/>
        <v>12</v>
      </c>
      <c r="D1539" s="50" t="s">
        <v>258</v>
      </c>
      <c r="E1539" s="50" t="s">
        <v>410</v>
      </c>
      <c r="F1539" s="51">
        <v>44193</v>
      </c>
      <c r="G1539" s="50" t="s">
        <v>278</v>
      </c>
      <c r="H1539" s="52">
        <v>100</v>
      </c>
      <c r="I1539" s="50" t="s">
        <v>675</v>
      </c>
      <c r="J1539" s="50" t="s">
        <v>409</v>
      </c>
      <c r="K1539" s="50" t="s">
        <v>410</v>
      </c>
      <c r="L1539" s="50" t="s">
        <v>341</v>
      </c>
      <c r="M1539" s="52">
        <v>183558</v>
      </c>
      <c r="N1539" s="50" t="s">
        <v>342</v>
      </c>
      <c r="O1539" s="50" t="s">
        <v>387</v>
      </c>
      <c r="P1539" s="55">
        <v>-23.55</v>
      </c>
      <c r="Q1539" s="52">
        <v>12</v>
      </c>
      <c r="R1539" s="50" t="s">
        <v>2670</v>
      </c>
      <c r="S1539" s="52">
        <v>2020</v>
      </c>
      <c r="T1539" s="50" t="s">
        <v>2671</v>
      </c>
      <c r="U1539" s="50" t="s">
        <v>263</v>
      </c>
      <c r="V1539" s="50" t="s">
        <v>303</v>
      </c>
      <c r="W1539" s="50" t="s">
        <v>344</v>
      </c>
      <c r="X1539" s="52">
        <v>1</v>
      </c>
      <c r="Y1539" s="52">
        <v>153587</v>
      </c>
      <c r="Z1539" s="50" t="s">
        <v>266</v>
      </c>
      <c r="AA1539" s="52">
        <v>0</v>
      </c>
      <c r="AB1539" s="52">
        <v>0</v>
      </c>
      <c r="AC1539" s="51">
        <v>44193</v>
      </c>
      <c r="AD1539" s="88"/>
      <c r="AE1539" s="87" t="s">
        <v>670</v>
      </c>
    </row>
    <row r="1540" spans="1:31" ht="17.25" customHeight="1">
      <c r="A1540" s="57" t="str">
        <f t="shared" si="49"/>
        <v>MEDICAMENTOS C/ RESTRICAO</v>
      </c>
      <c r="B1540" s="69" t="str">
        <f>VLOOKUP(A1540,'De Para'!$C$3:$D$195,2,0)</f>
        <v>FORNECEDORES</v>
      </c>
      <c r="C1540" s="83">
        <f t="shared" si="50"/>
        <v>12</v>
      </c>
      <c r="D1540" s="50" t="s">
        <v>258</v>
      </c>
      <c r="E1540" s="50" t="s">
        <v>410</v>
      </c>
      <c r="F1540" s="51">
        <v>44193</v>
      </c>
      <c r="G1540" s="50" t="s">
        <v>278</v>
      </c>
      <c r="H1540" s="52">
        <v>100</v>
      </c>
      <c r="I1540" s="50" t="s">
        <v>675</v>
      </c>
      <c r="J1540" s="50" t="s">
        <v>409</v>
      </c>
      <c r="K1540" s="50" t="s">
        <v>410</v>
      </c>
      <c r="L1540" s="50" t="s">
        <v>341</v>
      </c>
      <c r="M1540" s="52">
        <v>183559</v>
      </c>
      <c r="N1540" s="50" t="s">
        <v>342</v>
      </c>
      <c r="O1540" s="50" t="s">
        <v>387</v>
      </c>
      <c r="P1540" s="55">
        <v>-125.6</v>
      </c>
      <c r="Q1540" s="52">
        <v>12</v>
      </c>
      <c r="R1540" s="50" t="s">
        <v>2672</v>
      </c>
      <c r="S1540" s="52">
        <v>2020</v>
      </c>
      <c r="T1540" s="50" t="s">
        <v>2673</v>
      </c>
      <c r="U1540" s="50" t="s">
        <v>263</v>
      </c>
      <c r="V1540" s="50" t="s">
        <v>303</v>
      </c>
      <c r="W1540" s="50" t="s">
        <v>344</v>
      </c>
      <c r="X1540" s="52">
        <v>1</v>
      </c>
      <c r="Y1540" s="52">
        <v>153591</v>
      </c>
      <c r="Z1540" s="50" t="s">
        <v>266</v>
      </c>
      <c r="AA1540" s="52">
        <v>0</v>
      </c>
      <c r="AB1540" s="52">
        <v>0</v>
      </c>
      <c r="AC1540" s="51">
        <v>44193</v>
      </c>
      <c r="AD1540" s="88"/>
      <c r="AE1540" s="87" t="s">
        <v>670</v>
      </c>
    </row>
    <row r="1541" spans="1:31" ht="17.25" customHeight="1">
      <c r="A1541" s="57" t="str">
        <f t="shared" si="49"/>
        <v>ÁGUA E ESGOTO</v>
      </c>
      <c r="B1541" s="69" t="str">
        <f>VLOOKUP(A1541,'De Para'!$C$3:$D$195,2,0)</f>
        <v>FORNECEDORES</v>
      </c>
      <c r="C1541" s="83">
        <f t="shared" si="50"/>
        <v>12</v>
      </c>
      <c r="D1541" s="50" t="s">
        <v>258</v>
      </c>
      <c r="E1541" s="50" t="s">
        <v>410</v>
      </c>
      <c r="F1541" s="51">
        <v>44193</v>
      </c>
      <c r="G1541" s="50" t="s">
        <v>278</v>
      </c>
      <c r="H1541" s="52">
        <v>100</v>
      </c>
      <c r="I1541" s="50" t="s">
        <v>675</v>
      </c>
      <c r="J1541" s="50" t="s">
        <v>409</v>
      </c>
      <c r="K1541" s="50" t="s">
        <v>410</v>
      </c>
      <c r="L1541" s="50" t="s">
        <v>352</v>
      </c>
      <c r="M1541" s="52">
        <v>183560</v>
      </c>
      <c r="N1541" s="50" t="s">
        <v>353</v>
      </c>
      <c r="O1541" s="50" t="s">
        <v>354</v>
      </c>
      <c r="P1541" s="55">
        <v>-7143.88</v>
      </c>
      <c r="Q1541" s="52">
        <v>12</v>
      </c>
      <c r="R1541" s="50" t="s">
        <v>2674</v>
      </c>
      <c r="S1541" s="52">
        <v>2020</v>
      </c>
      <c r="T1541" s="50" t="s">
        <v>2675</v>
      </c>
      <c r="U1541" s="50" t="s">
        <v>263</v>
      </c>
      <c r="V1541" s="50" t="s">
        <v>355</v>
      </c>
      <c r="W1541" s="50" t="s">
        <v>356</v>
      </c>
      <c r="X1541" s="52">
        <v>1</v>
      </c>
      <c r="Y1541" s="52">
        <v>153681</v>
      </c>
      <c r="Z1541" s="50" t="s">
        <v>266</v>
      </c>
      <c r="AA1541" s="52">
        <v>0</v>
      </c>
      <c r="AB1541" s="52">
        <v>0</v>
      </c>
      <c r="AC1541" s="51">
        <v>44193</v>
      </c>
      <c r="AD1541" s="88"/>
      <c r="AE1541" s="87" t="s">
        <v>670</v>
      </c>
    </row>
    <row r="1542" spans="1:31" ht="17.25" customHeight="1">
      <c r="A1542" s="57" t="str">
        <f t="shared" si="49"/>
        <v>EST. MATERIAIS DE EXPEDIENTE C/ RESTRICAO</v>
      </c>
      <c r="B1542" s="69" t="str">
        <f>VLOOKUP(A1542,'De Para'!$C$3:$D$195,2,0)</f>
        <v>FORNECEDORES</v>
      </c>
      <c r="C1542" s="83">
        <f t="shared" si="50"/>
        <v>12</v>
      </c>
      <c r="D1542" s="50" t="s">
        <v>258</v>
      </c>
      <c r="E1542" s="50" t="s">
        <v>410</v>
      </c>
      <c r="F1542" s="51">
        <v>44193</v>
      </c>
      <c r="G1542" s="50" t="s">
        <v>278</v>
      </c>
      <c r="H1542" s="52">
        <v>100</v>
      </c>
      <c r="I1542" s="50" t="s">
        <v>675</v>
      </c>
      <c r="J1542" s="50" t="s">
        <v>409</v>
      </c>
      <c r="K1542" s="50" t="s">
        <v>410</v>
      </c>
      <c r="L1542" s="50" t="s">
        <v>470</v>
      </c>
      <c r="M1542" s="52">
        <v>183561</v>
      </c>
      <c r="N1542" s="50" t="s">
        <v>471</v>
      </c>
      <c r="O1542" s="50" t="s">
        <v>575</v>
      </c>
      <c r="P1542" s="55">
        <v>-727.6</v>
      </c>
      <c r="Q1542" s="52">
        <v>12</v>
      </c>
      <c r="R1542" s="50" t="s">
        <v>412</v>
      </c>
      <c r="S1542" s="52">
        <v>2020</v>
      </c>
      <c r="T1542" s="50" t="s">
        <v>2676</v>
      </c>
      <c r="U1542" s="50" t="s">
        <v>263</v>
      </c>
      <c r="V1542" s="50" t="s">
        <v>303</v>
      </c>
      <c r="W1542" s="50" t="s">
        <v>351</v>
      </c>
      <c r="X1542" s="52">
        <v>1</v>
      </c>
      <c r="Y1542" s="52">
        <v>154640</v>
      </c>
      <c r="Z1542" s="50" t="s">
        <v>266</v>
      </c>
      <c r="AA1542" s="52">
        <v>0</v>
      </c>
      <c r="AB1542" s="52">
        <v>0</v>
      </c>
      <c r="AC1542" s="51">
        <v>44193</v>
      </c>
      <c r="AD1542" s="88"/>
      <c r="AE1542" s="87" t="s">
        <v>670</v>
      </c>
    </row>
    <row r="1543" spans="1:31" ht="17.25" customHeight="1">
      <c r="A1543" s="57" t="str">
        <f t="shared" si="49"/>
        <v>MATERIAIS HOSPITALARES C/ RESTRICAO</v>
      </c>
      <c r="B1543" s="69" t="str">
        <f>VLOOKUP(A1543,'De Para'!$C$3:$D$195,2,0)</f>
        <v>FORNECEDORES</v>
      </c>
      <c r="C1543" s="83">
        <f t="shared" si="50"/>
        <v>12</v>
      </c>
      <c r="D1543" s="50" t="s">
        <v>258</v>
      </c>
      <c r="E1543" s="50" t="s">
        <v>410</v>
      </c>
      <c r="F1543" s="51">
        <v>44193</v>
      </c>
      <c r="G1543" s="50" t="s">
        <v>278</v>
      </c>
      <c r="H1543" s="52">
        <v>100</v>
      </c>
      <c r="I1543" s="50" t="s">
        <v>675</v>
      </c>
      <c r="J1543" s="50" t="s">
        <v>409</v>
      </c>
      <c r="K1543" s="50" t="s">
        <v>410</v>
      </c>
      <c r="L1543" s="50" t="s">
        <v>359</v>
      </c>
      <c r="M1543" s="52">
        <v>183562</v>
      </c>
      <c r="N1543" s="50" t="s">
        <v>360</v>
      </c>
      <c r="O1543" s="50" t="s">
        <v>2677</v>
      </c>
      <c r="P1543" s="55">
        <v>-1036</v>
      </c>
      <c r="Q1543" s="52">
        <v>12</v>
      </c>
      <c r="R1543" s="50" t="s">
        <v>2678</v>
      </c>
      <c r="S1543" s="52">
        <v>2020</v>
      </c>
      <c r="T1543" s="50" t="s">
        <v>2679</v>
      </c>
      <c r="U1543" s="50" t="s">
        <v>263</v>
      </c>
      <c r="V1543" s="50" t="s">
        <v>303</v>
      </c>
      <c r="W1543" s="50" t="s">
        <v>344</v>
      </c>
      <c r="X1543" s="52">
        <v>1</v>
      </c>
      <c r="Y1543" s="52">
        <v>154658</v>
      </c>
      <c r="Z1543" s="50" t="s">
        <v>266</v>
      </c>
      <c r="AA1543" s="52">
        <v>0</v>
      </c>
      <c r="AB1543" s="52">
        <v>0</v>
      </c>
      <c r="AC1543" s="51">
        <v>44193</v>
      </c>
      <c r="AD1543" s="88"/>
      <c r="AE1543" s="87" t="s">
        <v>670</v>
      </c>
    </row>
    <row r="1544" spans="1:31" ht="17.25" customHeight="1">
      <c r="A1544" s="57" t="str">
        <f t="shared" si="49"/>
        <v>TARIFAS BANCÁRIAS</v>
      </c>
      <c r="B1544" s="69" t="str">
        <f>VLOOKUP(A1544,'De Para'!$C$3:$D$195,2,0)</f>
        <v>PAGAMENTO DE IMPOSTOS E TAXAS</v>
      </c>
      <c r="C1544" s="83">
        <f t="shared" si="50"/>
        <v>12</v>
      </c>
      <c r="D1544" s="50" t="s">
        <v>258</v>
      </c>
      <c r="E1544" s="50" t="s">
        <v>410</v>
      </c>
      <c r="F1544" s="51">
        <v>44188</v>
      </c>
      <c r="G1544" s="50" t="s">
        <v>378</v>
      </c>
      <c r="H1544" s="52">
        <v>100</v>
      </c>
      <c r="I1544" s="50" t="s">
        <v>675</v>
      </c>
      <c r="J1544" s="50" t="s">
        <v>409</v>
      </c>
      <c r="K1544" s="50" t="s">
        <v>410</v>
      </c>
      <c r="L1544" s="50" t="s">
        <v>548</v>
      </c>
      <c r="M1544" s="52">
        <v>183626</v>
      </c>
      <c r="N1544" s="50" t="s">
        <v>549</v>
      </c>
      <c r="O1544" s="53"/>
      <c r="P1544" s="55">
        <v>-8.1</v>
      </c>
      <c r="Q1544" s="52">
        <v>12</v>
      </c>
      <c r="R1544" s="50" t="s">
        <v>262</v>
      </c>
      <c r="S1544" s="52">
        <v>2020</v>
      </c>
      <c r="T1544" s="50" t="s">
        <v>550</v>
      </c>
      <c r="U1544" s="50" t="s">
        <v>263</v>
      </c>
      <c r="V1544" s="50" t="s">
        <v>276</v>
      </c>
      <c r="W1544" s="50" t="s">
        <v>429</v>
      </c>
      <c r="X1544" s="52">
        <v>1</v>
      </c>
      <c r="Y1544" s="52"/>
      <c r="Z1544" s="50" t="s">
        <v>266</v>
      </c>
      <c r="AA1544" s="52">
        <v>0</v>
      </c>
      <c r="AB1544" s="52">
        <v>1</v>
      </c>
      <c r="AC1544" s="51">
        <v>44188</v>
      </c>
      <c r="AD1544" s="88"/>
      <c r="AE1544" s="87" t="s">
        <v>670</v>
      </c>
    </row>
    <row r="1545" spans="1:31" ht="17.25" customHeight="1">
      <c r="A1545" s="57" t="str">
        <f t="shared" si="49"/>
        <v>APLICAÇÃO / RESGATE DE APLICAÇÃO</v>
      </c>
      <c r="B1545" s="69" t="str">
        <f>VLOOKUP(A1545,'De Para'!$C$3:$D$195,2,0)</f>
        <v>RECEBÍVEIS NAO CORRENTES</v>
      </c>
      <c r="C1545" s="83">
        <f t="shared" si="50"/>
        <v>12</v>
      </c>
      <c r="D1545" s="50" t="s">
        <v>258</v>
      </c>
      <c r="E1545" s="50" t="s">
        <v>410</v>
      </c>
      <c r="F1545" s="51">
        <v>44188</v>
      </c>
      <c r="G1545" s="50" t="s">
        <v>259</v>
      </c>
      <c r="H1545" s="52">
        <v>100</v>
      </c>
      <c r="I1545" s="50" t="s">
        <v>2201</v>
      </c>
      <c r="J1545" s="50" t="s">
        <v>409</v>
      </c>
      <c r="K1545" s="50" t="s">
        <v>410</v>
      </c>
      <c r="L1545" s="50" t="s">
        <v>260</v>
      </c>
      <c r="M1545" s="52">
        <v>183627</v>
      </c>
      <c r="N1545" s="50" t="s">
        <v>261</v>
      </c>
      <c r="O1545" s="53"/>
      <c r="P1545" s="55">
        <v>-1106.29</v>
      </c>
      <c r="Q1545" s="52">
        <v>12</v>
      </c>
      <c r="R1545" s="50" t="s">
        <v>262</v>
      </c>
      <c r="S1545" s="52">
        <v>2020</v>
      </c>
      <c r="T1545" s="50" t="s">
        <v>2409</v>
      </c>
      <c r="U1545" s="50" t="s">
        <v>263</v>
      </c>
      <c r="V1545" s="50" t="s">
        <v>264</v>
      </c>
      <c r="W1545" s="50" t="s">
        <v>265</v>
      </c>
      <c r="X1545" s="52">
        <v>1</v>
      </c>
      <c r="Y1545" s="52"/>
      <c r="Z1545" s="50" t="s">
        <v>266</v>
      </c>
      <c r="AA1545" s="52">
        <v>0</v>
      </c>
      <c r="AB1545" s="52">
        <v>1</v>
      </c>
      <c r="AC1545" s="51">
        <v>44188</v>
      </c>
      <c r="AD1545" s="88"/>
      <c r="AE1545" s="87" t="s">
        <v>668</v>
      </c>
    </row>
    <row r="1546" spans="1:31" ht="17.25" customHeight="1">
      <c r="A1546" s="57" t="str">
        <f t="shared" si="49"/>
        <v>APLICAÇÃO / RESGATE DE APLICAÇÃO</v>
      </c>
      <c r="B1546" s="69" t="str">
        <f>VLOOKUP(A1546,'De Para'!$C$3:$D$195,2,0)</f>
        <v>RECEBÍVEIS NAO CORRENTES</v>
      </c>
      <c r="C1546" s="83">
        <f t="shared" si="50"/>
        <v>12</v>
      </c>
      <c r="D1546" s="50" t="s">
        <v>258</v>
      </c>
      <c r="E1546" s="50" t="s">
        <v>410</v>
      </c>
      <c r="F1546" s="51">
        <v>44188</v>
      </c>
      <c r="G1546" s="50" t="s">
        <v>624</v>
      </c>
      <c r="H1546" s="52">
        <v>100</v>
      </c>
      <c r="I1546" s="50" t="s">
        <v>675</v>
      </c>
      <c r="J1546" s="50" t="s">
        <v>409</v>
      </c>
      <c r="K1546" s="50" t="s">
        <v>410</v>
      </c>
      <c r="L1546" s="50" t="s">
        <v>260</v>
      </c>
      <c r="M1546" s="52">
        <v>183628</v>
      </c>
      <c r="N1546" s="50" t="s">
        <v>261</v>
      </c>
      <c r="O1546" s="53"/>
      <c r="P1546" s="55">
        <v>1106.29</v>
      </c>
      <c r="Q1546" s="52">
        <v>12</v>
      </c>
      <c r="R1546" s="50" t="s">
        <v>262</v>
      </c>
      <c r="S1546" s="52">
        <v>2020</v>
      </c>
      <c r="T1546" s="50" t="s">
        <v>2409</v>
      </c>
      <c r="U1546" s="50" t="s">
        <v>263</v>
      </c>
      <c r="V1546" s="50" t="s">
        <v>264</v>
      </c>
      <c r="W1546" s="50" t="s">
        <v>265</v>
      </c>
      <c r="X1546" s="52">
        <v>1</v>
      </c>
      <c r="Y1546" s="52"/>
      <c r="Z1546" s="50" t="s">
        <v>266</v>
      </c>
      <c r="AA1546" s="52">
        <v>0</v>
      </c>
      <c r="AB1546" s="52">
        <v>0</v>
      </c>
      <c r="AC1546" s="51">
        <v>44188</v>
      </c>
      <c r="AD1546" s="88"/>
      <c r="AE1546" s="87" t="s">
        <v>670</v>
      </c>
    </row>
    <row r="1547" spans="1:31" ht="17.25" customHeight="1">
      <c r="A1547" s="57" t="str">
        <f t="shared" si="49"/>
        <v>APLICAÇÃO / RESGATE DE APLICAÇÃO</v>
      </c>
      <c r="B1547" s="69" t="str">
        <f>VLOOKUP(A1547,'De Para'!$C$3:$D$195,2,0)</f>
        <v>RECEBÍVEIS NAO CORRENTES</v>
      </c>
      <c r="C1547" s="83">
        <f t="shared" si="50"/>
        <v>12</v>
      </c>
      <c r="D1547" s="50" t="s">
        <v>258</v>
      </c>
      <c r="E1547" s="50" t="s">
        <v>410</v>
      </c>
      <c r="F1547" s="51">
        <v>44188</v>
      </c>
      <c r="G1547" s="50" t="s">
        <v>259</v>
      </c>
      <c r="H1547" s="52">
        <v>100</v>
      </c>
      <c r="I1547" s="50" t="s">
        <v>2201</v>
      </c>
      <c r="J1547" s="50" t="s">
        <v>409</v>
      </c>
      <c r="K1547" s="50" t="s">
        <v>410</v>
      </c>
      <c r="L1547" s="50" t="s">
        <v>260</v>
      </c>
      <c r="M1547" s="52">
        <v>183629</v>
      </c>
      <c r="N1547" s="50" t="s">
        <v>261</v>
      </c>
      <c r="O1547" s="53"/>
      <c r="P1547" s="55">
        <v>-2415.0100000000002</v>
      </c>
      <c r="Q1547" s="52">
        <v>12</v>
      </c>
      <c r="R1547" s="50" t="s">
        <v>262</v>
      </c>
      <c r="S1547" s="52">
        <v>2020</v>
      </c>
      <c r="T1547" s="50" t="s">
        <v>2409</v>
      </c>
      <c r="U1547" s="50" t="s">
        <v>263</v>
      </c>
      <c r="V1547" s="50" t="s">
        <v>264</v>
      </c>
      <c r="W1547" s="50" t="s">
        <v>265</v>
      </c>
      <c r="X1547" s="52">
        <v>1</v>
      </c>
      <c r="Y1547" s="52"/>
      <c r="Z1547" s="50" t="s">
        <v>266</v>
      </c>
      <c r="AA1547" s="52">
        <v>0</v>
      </c>
      <c r="AB1547" s="52">
        <v>1</v>
      </c>
      <c r="AC1547" s="51">
        <v>44188</v>
      </c>
      <c r="AD1547" s="88"/>
      <c r="AE1547" s="87" t="s">
        <v>668</v>
      </c>
    </row>
    <row r="1548" spans="1:31" ht="17.25" customHeight="1">
      <c r="A1548" s="57" t="str">
        <f t="shared" si="49"/>
        <v>APLICAÇÃO / RESGATE DE APLICAÇÃO</v>
      </c>
      <c r="B1548" s="69" t="str">
        <f>VLOOKUP(A1548,'De Para'!$C$3:$D$195,2,0)</f>
        <v>RECEBÍVEIS NAO CORRENTES</v>
      </c>
      <c r="C1548" s="83">
        <f t="shared" si="50"/>
        <v>12</v>
      </c>
      <c r="D1548" s="50" t="s">
        <v>258</v>
      </c>
      <c r="E1548" s="50" t="s">
        <v>410</v>
      </c>
      <c r="F1548" s="51">
        <v>44188</v>
      </c>
      <c r="G1548" s="50" t="s">
        <v>624</v>
      </c>
      <c r="H1548" s="52">
        <v>100</v>
      </c>
      <c r="I1548" s="50" t="s">
        <v>675</v>
      </c>
      <c r="J1548" s="50" t="s">
        <v>409</v>
      </c>
      <c r="K1548" s="50" t="s">
        <v>410</v>
      </c>
      <c r="L1548" s="50" t="s">
        <v>260</v>
      </c>
      <c r="M1548" s="52">
        <v>183631</v>
      </c>
      <c r="N1548" s="50" t="s">
        <v>261</v>
      </c>
      <c r="O1548" s="53"/>
      <c r="P1548" s="55">
        <v>2415.0100000000002</v>
      </c>
      <c r="Q1548" s="52">
        <v>12</v>
      </c>
      <c r="R1548" s="50" t="s">
        <v>262</v>
      </c>
      <c r="S1548" s="52">
        <v>2020</v>
      </c>
      <c r="T1548" s="50" t="s">
        <v>2409</v>
      </c>
      <c r="U1548" s="50" t="s">
        <v>263</v>
      </c>
      <c r="V1548" s="50" t="s">
        <v>264</v>
      </c>
      <c r="W1548" s="50" t="s">
        <v>265</v>
      </c>
      <c r="X1548" s="52">
        <v>1</v>
      </c>
      <c r="Y1548" s="52"/>
      <c r="Z1548" s="50" t="s">
        <v>266</v>
      </c>
      <c r="AA1548" s="52">
        <v>0</v>
      </c>
      <c r="AB1548" s="52">
        <v>0</v>
      </c>
      <c r="AC1548" s="51">
        <v>44188</v>
      </c>
      <c r="AD1548" s="88"/>
      <c r="AE1548" s="87" t="s">
        <v>670</v>
      </c>
    </row>
    <row r="1549" spans="1:31" ht="17.25" customHeight="1">
      <c r="A1549" s="57" t="str">
        <f t="shared" si="49"/>
        <v>TARIFAS BANCÁRIAS</v>
      </c>
      <c r="B1549" s="69" t="str">
        <f>VLOOKUP(A1549,'De Para'!$C$3:$D$195,2,0)</f>
        <v>PAGAMENTO DE IMPOSTOS E TAXAS</v>
      </c>
      <c r="C1549" s="83">
        <f t="shared" si="50"/>
        <v>12</v>
      </c>
      <c r="D1549" s="50" t="s">
        <v>258</v>
      </c>
      <c r="E1549" s="50" t="s">
        <v>410</v>
      </c>
      <c r="F1549" s="51">
        <v>44189</v>
      </c>
      <c r="G1549" s="50" t="s">
        <v>378</v>
      </c>
      <c r="H1549" s="52">
        <v>100</v>
      </c>
      <c r="I1549" s="50" t="s">
        <v>675</v>
      </c>
      <c r="J1549" s="50" t="s">
        <v>409</v>
      </c>
      <c r="K1549" s="50" t="s">
        <v>410</v>
      </c>
      <c r="L1549" s="50" t="s">
        <v>548</v>
      </c>
      <c r="M1549" s="52">
        <v>183633</v>
      </c>
      <c r="N1549" s="50" t="s">
        <v>549</v>
      </c>
      <c r="O1549" s="53"/>
      <c r="P1549" s="55">
        <v>-62</v>
      </c>
      <c r="Q1549" s="52">
        <v>12</v>
      </c>
      <c r="R1549" s="50" t="s">
        <v>262</v>
      </c>
      <c r="S1549" s="52">
        <v>2020</v>
      </c>
      <c r="T1549" s="50" t="s">
        <v>2680</v>
      </c>
      <c r="U1549" s="50" t="s">
        <v>263</v>
      </c>
      <c r="V1549" s="50" t="s">
        <v>276</v>
      </c>
      <c r="W1549" s="50" t="s">
        <v>429</v>
      </c>
      <c r="X1549" s="52">
        <v>1</v>
      </c>
      <c r="Y1549" s="52"/>
      <c r="Z1549" s="50" t="s">
        <v>266</v>
      </c>
      <c r="AA1549" s="52">
        <v>0</v>
      </c>
      <c r="AB1549" s="52">
        <v>1</v>
      </c>
      <c r="AC1549" s="51">
        <v>44189</v>
      </c>
      <c r="AD1549" s="88"/>
      <c r="AE1549" s="87" t="s">
        <v>670</v>
      </c>
    </row>
    <row r="1550" spans="1:31" ht="17.25" customHeight="1">
      <c r="A1550" s="57" t="str">
        <f t="shared" si="49"/>
        <v>MATERIAIS HOSPITALARES C/ RESTRICAO</v>
      </c>
      <c r="B1550" s="69" t="str">
        <f>VLOOKUP(A1550,'De Para'!$C$3:$D$195,2,0)</f>
        <v>FORNECEDORES</v>
      </c>
      <c r="C1550" s="83">
        <f t="shared" si="50"/>
        <v>12</v>
      </c>
      <c r="D1550" s="50" t="s">
        <v>258</v>
      </c>
      <c r="E1550" s="50" t="s">
        <v>410</v>
      </c>
      <c r="F1550" s="51">
        <v>44194</v>
      </c>
      <c r="G1550" s="50" t="s">
        <v>278</v>
      </c>
      <c r="H1550" s="52">
        <v>100</v>
      </c>
      <c r="I1550" s="50" t="s">
        <v>675</v>
      </c>
      <c r="J1550" s="50" t="s">
        <v>409</v>
      </c>
      <c r="K1550" s="50" t="s">
        <v>410</v>
      </c>
      <c r="L1550" s="50" t="s">
        <v>359</v>
      </c>
      <c r="M1550" s="52">
        <v>184104</v>
      </c>
      <c r="N1550" s="50" t="s">
        <v>360</v>
      </c>
      <c r="O1550" s="50" t="s">
        <v>413</v>
      </c>
      <c r="P1550" s="55">
        <v>-26000</v>
      </c>
      <c r="Q1550" s="52">
        <v>12</v>
      </c>
      <c r="R1550" s="50" t="s">
        <v>2681</v>
      </c>
      <c r="S1550" s="52">
        <v>2020</v>
      </c>
      <c r="T1550" s="50" t="s">
        <v>2682</v>
      </c>
      <c r="U1550" s="50" t="s">
        <v>263</v>
      </c>
      <c r="V1550" s="50" t="s">
        <v>303</v>
      </c>
      <c r="W1550" s="50" t="s">
        <v>344</v>
      </c>
      <c r="X1550" s="52">
        <v>1</v>
      </c>
      <c r="Y1550" s="52">
        <v>154642</v>
      </c>
      <c r="Z1550" s="50" t="s">
        <v>266</v>
      </c>
      <c r="AA1550" s="52">
        <v>0</v>
      </c>
      <c r="AB1550" s="52">
        <v>0</v>
      </c>
      <c r="AC1550" s="51">
        <v>44194</v>
      </c>
      <c r="AD1550" s="88"/>
      <c r="AE1550" s="87" t="s">
        <v>670</v>
      </c>
    </row>
    <row r="1551" spans="1:31" ht="17.25" customHeight="1">
      <c r="A1551" s="57" t="str">
        <f t="shared" si="49"/>
        <v>GASES HOSPITALARES</v>
      </c>
      <c r="B1551" s="69" t="str">
        <f>VLOOKUP(A1551,'De Para'!$C$3:$D$195,2,0)</f>
        <v>FORNECEDORES</v>
      </c>
      <c r="C1551" s="83">
        <f t="shared" si="50"/>
        <v>12</v>
      </c>
      <c r="D1551" s="50" t="s">
        <v>258</v>
      </c>
      <c r="E1551" s="50" t="s">
        <v>410</v>
      </c>
      <c r="F1551" s="51">
        <v>44194</v>
      </c>
      <c r="G1551" s="50" t="s">
        <v>278</v>
      </c>
      <c r="H1551" s="52">
        <v>100</v>
      </c>
      <c r="I1551" s="50" t="s">
        <v>675</v>
      </c>
      <c r="J1551" s="50" t="s">
        <v>409</v>
      </c>
      <c r="K1551" s="50" t="s">
        <v>410</v>
      </c>
      <c r="L1551" s="50" t="s">
        <v>464</v>
      </c>
      <c r="M1551" s="52">
        <v>184105</v>
      </c>
      <c r="N1551" s="50" t="s">
        <v>465</v>
      </c>
      <c r="O1551" s="50" t="s">
        <v>1436</v>
      </c>
      <c r="P1551" s="55">
        <v>-590</v>
      </c>
      <c r="Q1551" s="52">
        <v>12</v>
      </c>
      <c r="R1551" s="50" t="s">
        <v>2683</v>
      </c>
      <c r="S1551" s="52">
        <v>2020</v>
      </c>
      <c r="T1551" s="50" t="s">
        <v>2684</v>
      </c>
      <c r="U1551" s="50" t="s">
        <v>263</v>
      </c>
      <c r="V1551" s="50" t="s">
        <v>303</v>
      </c>
      <c r="W1551" s="50" t="s">
        <v>466</v>
      </c>
      <c r="X1551" s="52">
        <v>1</v>
      </c>
      <c r="Y1551" s="52">
        <v>154646</v>
      </c>
      <c r="Z1551" s="50" t="s">
        <v>266</v>
      </c>
      <c r="AA1551" s="52">
        <v>0</v>
      </c>
      <c r="AB1551" s="52">
        <v>0</v>
      </c>
      <c r="AC1551" s="51">
        <v>44194</v>
      </c>
      <c r="AD1551" s="88"/>
      <c r="AE1551" s="87" t="s">
        <v>670</v>
      </c>
    </row>
    <row r="1552" spans="1:31" ht="17.25" customHeight="1">
      <c r="A1552" s="57" t="str">
        <f t="shared" si="49"/>
        <v>RESCISÕES</v>
      </c>
      <c r="B1552" s="69" t="str">
        <f>VLOOKUP(A1552,'De Para'!$C$3:$D$195,2,0)</f>
        <v>FOLHA E ENCARGOS</v>
      </c>
      <c r="C1552" s="83">
        <f t="shared" si="50"/>
        <v>12</v>
      </c>
      <c r="D1552" s="50" t="s">
        <v>258</v>
      </c>
      <c r="E1552" s="50" t="s">
        <v>410</v>
      </c>
      <c r="F1552" s="51">
        <v>44194</v>
      </c>
      <c r="G1552" s="50" t="s">
        <v>278</v>
      </c>
      <c r="H1552" s="52">
        <v>100</v>
      </c>
      <c r="I1552" s="50" t="s">
        <v>675</v>
      </c>
      <c r="J1552" s="50" t="s">
        <v>409</v>
      </c>
      <c r="K1552" s="50" t="s">
        <v>410</v>
      </c>
      <c r="L1552" s="50" t="s">
        <v>368</v>
      </c>
      <c r="M1552" s="52">
        <v>184106</v>
      </c>
      <c r="N1552" s="50" t="s">
        <v>369</v>
      </c>
      <c r="O1552" s="50" t="s">
        <v>369</v>
      </c>
      <c r="P1552" s="55">
        <v>-1344.72</v>
      </c>
      <c r="Q1552" s="52">
        <v>12</v>
      </c>
      <c r="R1552" s="50" t="s">
        <v>2685</v>
      </c>
      <c r="S1552" s="52">
        <v>2020</v>
      </c>
      <c r="T1552" s="50" t="s">
        <v>2686</v>
      </c>
      <c r="U1552" s="50" t="s">
        <v>263</v>
      </c>
      <c r="V1552" s="50" t="s">
        <v>282</v>
      </c>
      <c r="W1552" s="50" t="s">
        <v>292</v>
      </c>
      <c r="X1552" s="52">
        <v>1</v>
      </c>
      <c r="Y1552" s="52">
        <v>157184</v>
      </c>
      <c r="Z1552" s="50" t="s">
        <v>266</v>
      </c>
      <c r="AA1552" s="52">
        <v>0</v>
      </c>
      <c r="AB1552" s="52">
        <v>0</v>
      </c>
      <c r="AC1552" s="51">
        <v>44194</v>
      </c>
      <c r="AD1552" s="88"/>
      <c r="AE1552" s="87" t="s">
        <v>670</v>
      </c>
    </row>
    <row r="1553" spans="1:31" ht="17.25" customHeight="1">
      <c r="A1553" s="57" t="str">
        <f t="shared" si="49"/>
        <v>TAXAS E EMOLUMENTOS</v>
      </c>
      <c r="B1553" s="69" t="str">
        <f>VLOOKUP(A1553,'De Para'!$C$3:$D$195,2,0)</f>
        <v>OUTRAS DESPESAS</v>
      </c>
      <c r="C1553" s="83">
        <f t="shared" si="50"/>
        <v>12</v>
      </c>
      <c r="D1553" s="50" t="s">
        <v>258</v>
      </c>
      <c r="E1553" s="50" t="s">
        <v>410</v>
      </c>
      <c r="F1553" s="51">
        <v>44194</v>
      </c>
      <c r="G1553" s="50" t="s">
        <v>278</v>
      </c>
      <c r="H1553" s="52">
        <v>100</v>
      </c>
      <c r="I1553" s="50" t="s">
        <v>675</v>
      </c>
      <c r="J1553" s="50" t="s">
        <v>409</v>
      </c>
      <c r="K1553" s="50" t="s">
        <v>410</v>
      </c>
      <c r="L1553" s="50" t="s">
        <v>568</v>
      </c>
      <c r="M1553" s="52">
        <v>184107</v>
      </c>
      <c r="N1553" s="50" t="s">
        <v>569</v>
      </c>
      <c r="O1553" s="50" t="s">
        <v>735</v>
      </c>
      <c r="P1553" s="55">
        <v>-352.96</v>
      </c>
      <c r="Q1553" s="52">
        <v>12</v>
      </c>
      <c r="R1553" s="50" t="s">
        <v>2687</v>
      </c>
      <c r="S1553" s="52">
        <v>2020</v>
      </c>
      <c r="T1553" s="50" t="s">
        <v>2688</v>
      </c>
      <c r="U1553" s="50" t="s">
        <v>263</v>
      </c>
      <c r="V1553" s="50" t="s">
        <v>355</v>
      </c>
      <c r="W1553" s="50" t="s">
        <v>408</v>
      </c>
      <c r="X1553" s="52">
        <v>1</v>
      </c>
      <c r="Y1553" s="52">
        <v>157355</v>
      </c>
      <c r="Z1553" s="50" t="s">
        <v>266</v>
      </c>
      <c r="AA1553" s="52">
        <v>0</v>
      </c>
      <c r="AB1553" s="52">
        <v>0</v>
      </c>
      <c r="AC1553" s="51">
        <v>44194</v>
      </c>
      <c r="AD1553" s="88"/>
      <c r="AE1553" s="87" t="s">
        <v>670</v>
      </c>
    </row>
    <row r="1554" spans="1:31" ht="17.25" customHeight="1">
      <c r="A1554" s="57" t="str">
        <f t="shared" si="49"/>
        <v>EMPRÉSTIMOS / DEVOLUÇÃO ENTRE CONTAS</v>
      </c>
      <c r="B1554" s="69" t="str">
        <f>VLOOKUP(A1554,'De Para'!$C$3:$D$195,2,0)</f>
        <v>FOLHA E ENCARGOS</v>
      </c>
      <c r="C1554" s="83">
        <f t="shared" si="50"/>
        <v>12</v>
      </c>
      <c r="D1554" s="50" t="s">
        <v>258</v>
      </c>
      <c r="E1554" s="50" t="s">
        <v>410</v>
      </c>
      <c r="F1554" s="51">
        <v>44193</v>
      </c>
      <c r="G1554" s="50" t="s">
        <v>624</v>
      </c>
      <c r="H1554" s="52">
        <v>100</v>
      </c>
      <c r="I1554" s="50" t="s">
        <v>675</v>
      </c>
      <c r="J1554" s="50" t="s">
        <v>409</v>
      </c>
      <c r="K1554" s="50" t="s">
        <v>410</v>
      </c>
      <c r="L1554" s="50" t="s">
        <v>361</v>
      </c>
      <c r="M1554" s="52">
        <v>184167</v>
      </c>
      <c r="N1554" s="50" t="s">
        <v>362</v>
      </c>
      <c r="O1554" s="53"/>
      <c r="P1554" s="55">
        <v>399.66</v>
      </c>
      <c r="Q1554" s="52">
        <v>12</v>
      </c>
      <c r="R1554" s="50" t="s">
        <v>262</v>
      </c>
      <c r="S1554" s="52">
        <v>2020</v>
      </c>
      <c r="T1554" s="50" t="s">
        <v>2689</v>
      </c>
      <c r="U1554" s="50" t="s">
        <v>263</v>
      </c>
      <c r="V1554" s="50" t="s">
        <v>264</v>
      </c>
      <c r="W1554" s="50" t="s">
        <v>363</v>
      </c>
      <c r="X1554" s="52">
        <v>1</v>
      </c>
      <c r="Y1554" s="52"/>
      <c r="Z1554" s="50" t="s">
        <v>266</v>
      </c>
      <c r="AA1554" s="52">
        <v>0</v>
      </c>
      <c r="AB1554" s="52">
        <v>0</v>
      </c>
      <c r="AC1554" s="51">
        <v>44193</v>
      </c>
      <c r="AD1554" s="88"/>
      <c r="AE1554" s="87" t="s">
        <v>670</v>
      </c>
    </row>
    <row r="1555" spans="1:31" ht="17.25" customHeight="1">
      <c r="A1555" s="57" t="str">
        <f t="shared" si="49"/>
        <v>APLICAÇÃO / RESGATE DE APLICAÇÃO</v>
      </c>
      <c r="B1555" s="69" t="str">
        <f>VLOOKUP(A1555,'De Para'!$C$3:$D$195,2,0)</f>
        <v>RECEBÍVEIS NAO CORRENTES</v>
      </c>
      <c r="C1555" s="83">
        <f t="shared" si="50"/>
        <v>12</v>
      </c>
      <c r="D1555" s="50" t="s">
        <v>258</v>
      </c>
      <c r="E1555" s="50" t="s">
        <v>410</v>
      </c>
      <c r="F1555" s="51">
        <v>44193</v>
      </c>
      <c r="G1555" s="50" t="s">
        <v>259</v>
      </c>
      <c r="H1555" s="52">
        <v>100</v>
      </c>
      <c r="I1555" s="50" t="s">
        <v>2201</v>
      </c>
      <c r="J1555" s="50" t="s">
        <v>409</v>
      </c>
      <c r="K1555" s="50" t="s">
        <v>410</v>
      </c>
      <c r="L1555" s="50" t="s">
        <v>260</v>
      </c>
      <c r="M1555" s="52">
        <v>184168</v>
      </c>
      <c r="N1555" s="50" t="s">
        <v>261</v>
      </c>
      <c r="O1555" s="53"/>
      <c r="P1555" s="55">
        <v>-13712.44</v>
      </c>
      <c r="Q1555" s="52">
        <v>12</v>
      </c>
      <c r="R1555" s="50" t="s">
        <v>262</v>
      </c>
      <c r="S1555" s="52">
        <v>2020</v>
      </c>
      <c r="T1555" s="50" t="s">
        <v>2409</v>
      </c>
      <c r="U1555" s="50" t="s">
        <v>263</v>
      </c>
      <c r="V1555" s="50" t="s">
        <v>264</v>
      </c>
      <c r="W1555" s="50" t="s">
        <v>265</v>
      </c>
      <c r="X1555" s="52">
        <v>1</v>
      </c>
      <c r="Y1555" s="52"/>
      <c r="Z1555" s="50" t="s">
        <v>266</v>
      </c>
      <c r="AA1555" s="52">
        <v>0</v>
      </c>
      <c r="AB1555" s="52">
        <v>1</v>
      </c>
      <c r="AC1555" s="51">
        <v>44193</v>
      </c>
      <c r="AD1555" s="88"/>
      <c r="AE1555" s="87" t="s">
        <v>668</v>
      </c>
    </row>
    <row r="1556" spans="1:31" ht="17.25" customHeight="1">
      <c r="A1556" s="57" t="str">
        <f t="shared" si="49"/>
        <v>APLICAÇÃO / RESGATE DE APLICAÇÃO</v>
      </c>
      <c r="B1556" s="69" t="str">
        <f>VLOOKUP(A1556,'De Para'!$C$3:$D$195,2,0)</f>
        <v>RECEBÍVEIS NAO CORRENTES</v>
      </c>
      <c r="C1556" s="83">
        <f t="shared" si="50"/>
        <v>12</v>
      </c>
      <c r="D1556" s="50" t="s">
        <v>258</v>
      </c>
      <c r="E1556" s="50" t="s">
        <v>410</v>
      </c>
      <c r="F1556" s="51">
        <v>44193</v>
      </c>
      <c r="G1556" s="50" t="s">
        <v>624</v>
      </c>
      <c r="H1556" s="52">
        <v>100</v>
      </c>
      <c r="I1556" s="50" t="s">
        <v>675</v>
      </c>
      <c r="J1556" s="50" t="s">
        <v>409</v>
      </c>
      <c r="K1556" s="50" t="s">
        <v>410</v>
      </c>
      <c r="L1556" s="50" t="s">
        <v>260</v>
      </c>
      <c r="M1556" s="52">
        <v>184169</v>
      </c>
      <c r="N1556" s="50" t="s">
        <v>261</v>
      </c>
      <c r="O1556" s="53"/>
      <c r="P1556" s="55">
        <v>13712.44</v>
      </c>
      <c r="Q1556" s="52">
        <v>12</v>
      </c>
      <c r="R1556" s="50" t="s">
        <v>262</v>
      </c>
      <c r="S1556" s="52">
        <v>2020</v>
      </c>
      <c r="T1556" s="50" t="s">
        <v>2409</v>
      </c>
      <c r="U1556" s="50" t="s">
        <v>263</v>
      </c>
      <c r="V1556" s="50" t="s">
        <v>264</v>
      </c>
      <c r="W1556" s="50" t="s">
        <v>265</v>
      </c>
      <c r="X1556" s="52">
        <v>1</v>
      </c>
      <c r="Y1556" s="52"/>
      <c r="Z1556" s="50" t="s">
        <v>266</v>
      </c>
      <c r="AA1556" s="52">
        <v>0</v>
      </c>
      <c r="AB1556" s="52">
        <v>0</v>
      </c>
      <c r="AC1556" s="51">
        <v>44193</v>
      </c>
      <c r="AD1556" s="88"/>
      <c r="AE1556" s="87" t="s">
        <v>670</v>
      </c>
    </row>
    <row r="1557" spans="1:31" ht="17.25" customHeight="1">
      <c r="A1557" s="57" t="str">
        <f t="shared" si="49"/>
        <v>CORREIOS E TELÉGRAFOS</v>
      </c>
      <c r="B1557" s="69" t="str">
        <f>VLOOKUP(A1557,'De Para'!$C$3:$D$195,2,0)</f>
        <v>FORNECEDORES</v>
      </c>
      <c r="C1557" s="83">
        <f t="shared" si="50"/>
        <v>12</v>
      </c>
      <c r="D1557" s="50" t="s">
        <v>258</v>
      </c>
      <c r="E1557" s="50" t="s">
        <v>410</v>
      </c>
      <c r="F1557" s="51">
        <v>44193</v>
      </c>
      <c r="G1557" s="50" t="s">
        <v>626</v>
      </c>
      <c r="H1557" s="52">
        <v>100</v>
      </c>
      <c r="I1557" s="50" t="s">
        <v>675</v>
      </c>
      <c r="J1557" s="50" t="s">
        <v>409</v>
      </c>
      <c r="K1557" s="50" t="s">
        <v>410</v>
      </c>
      <c r="L1557" s="50" t="s">
        <v>651</v>
      </c>
      <c r="M1557" s="52">
        <v>184237</v>
      </c>
      <c r="N1557" s="50" t="s">
        <v>652</v>
      </c>
      <c r="O1557" s="50" t="s">
        <v>1906</v>
      </c>
      <c r="P1557" s="55">
        <v>4.75</v>
      </c>
      <c r="Q1557" s="52">
        <v>12</v>
      </c>
      <c r="R1557" s="50" t="s">
        <v>2493</v>
      </c>
      <c r="S1557" s="52">
        <v>2020</v>
      </c>
      <c r="T1557" s="50" t="s">
        <v>2494</v>
      </c>
      <c r="U1557" s="50" t="s">
        <v>263</v>
      </c>
      <c r="V1557" s="50" t="s">
        <v>355</v>
      </c>
      <c r="W1557" s="50" t="s">
        <v>408</v>
      </c>
      <c r="X1557" s="52">
        <v>1</v>
      </c>
      <c r="Y1557" s="52">
        <v>155399</v>
      </c>
      <c r="Z1557" s="50" t="s">
        <v>266</v>
      </c>
      <c r="AA1557" s="52">
        <v>0</v>
      </c>
      <c r="AB1557" s="52">
        <v>0</v>
      </c>
      <c r="AC1557" s="51">
        <v>44193</v>
      </c>
      <c r="AD1557" s="88"/>
      <c r="AE1557" s="87" t="s">
        <v>670</v>
      </c>
    </row>
    <row r="1558" spans="1:31" ht="17.25" customHeight="1">
      <c r="A1558" s="57" t="str">
        <f t="shared" si="49"/>
        <v>EMPRÉSTIMOS / DEVOLUÇÃO ENTRE CONTAS</v>
      </c>
      <c r="B1558" s="69" t="str">
        <f>VLOOKUP(A1558,'De Para'!$C$3:$D$195,2,0)</f>
        <v>FOLHA E ENCARGOS</v>
      </c>
      <c r="C1558" s="83">
        <f t="shared" si="50"/>
        <v>12</v>
      </c>
      <c r="D1558" s="50" t="s">
        <v>258</v>
      </c>
      <c r="E1558" s="50" t="s">
        <v>410</v>
      </c>
      <c r="F1558" s="51">
        <v>44194</v>
      </c>
      <c r="G1558" s="50" t="s">
        <v>624</v>
      </c>
      <c r="H1558" s="52">
        <v>100</v>
      </c>
      <c r="I1558" s="50" t="s">
        <v>675</v>
      </c>
      <c r="J1558" s="50" t="s">
        <v>409</v>
      </c>
      <c r="K1558" s="50" t="s">
        <v>410</v>
      </c>
      <c r="L1558" s="50" t="s">
        <v>361</v>
      </c>
      <c r="M1558" s="52">
        <v>184272</v>
      </c>
      <c r="N1558" s="50" t="s">
        <v>362</v>
      </c>
      <c r="O1558" s="53"/>
      <c r="P1558" s="55">
        <v>62</v>
      </c>
      <c r="Q1558" s="52">
        <v>12</v>
      </c>
      <c r="R1558" s="50" t="s">
        <v>262</v>
      </c>
      <c r="S1558" s="52">
        <v>2020</v>
      </c>
      <c r="T1558" s="50" t="s">
        <v>2690</v>
      </c>
      <c r="U1558" s="50" t="s">
        <v>263</v>
      </c>
      <c r="V1558" s="50" t="s">
        <v>264</v>
      </c>
      <c r="W1558" s="50" t="s">
        <v>363</v>
      </c>
      <c r="X1558" s="52">
        <v>1</v>
      </c>
      <c r="Y1558" s="52"/>
      <c r="Z1558" s="50" t="s">
        <v>266</v>
      </c>
      <c r="AA1558" s="52">
        <v>0</v>
      </c>
      <c r="AB1558" s="52">
        <v>0</v>
      </c>
      <c r="AC1558" s="51">
        <v>44194</v>
      </c>
      <c r="AD1558" s="88"/>
      <c r="AE1558" s="87" t="s">
        <v>670</v>
      </c>
    </row>
    <row r="1559" spans="1:31" ht="17.25" customHeight="1">
      <c r="A1559" s="57" t="str">
        <f t="shared" si="49"/>
        <v>SALÁRIOS E ORDENADOS</v>
      </c>
      <c r="B1559" s="69" t="str">
        <f>VLOOKUP(A1559,'De Para'!$C$3:$D$195,2,0)</f>
        <v>FOLHA E ENCARGOS</v>
      </c>
      <c r="C1559" s="83">
        <f t="shared" si="50"/>
        <v>12</v>
      </c>
      <c r="D1559" s="50" t="s">
        <v>258</v>
      </c>
      <c r="E1559" s="50" t="s">
        <v>410</v>
      </c>
      <c r="F1559" s="51">
        <v>44195</v>
      </c>
      <c r="G1559" s="50" t="s">
        <v>278</v>
      </c>
      <c r="H1559" s="52">
        <v>100</v>
      </c>
      <c r="I1559" s="50" t="s">
        <v>675</v>
      </c>
      <c r="J1559" s="50" t="s">
        <v>409</v>
      </c>
      <c r="K1559" s="50" t="s">
        <v>410</v>
      </c>
      <c r="L1559" s="50" t="s">
        <v>279</v>
      </c>
      <c r="M1559" s="52">
        <v>184324</v>
      </c>
      <c r="N1559" s="50" t="s">
        <v>280</v>
      </c>
      <c r="O1559" s="50" t="s">
        <v>281</v>
      </c>
      <c r="P1559" s="55">
        <v>-414917.91</v>
      </c>
      <c r="Q1559" s="52">
        <v>12</v>
      </c>
      <c r="R1559" s="50" t="s">
        <v>2691</v>
      </c>
      <c r="S1559" s="52">
        <v>2020</v>
      </c>
      <c r="T1559" s="50" t="s">
        <v>2692</v>
      </c>
      <c r="U1559" s="50" t="s">
        <v>263</v>
      </c>
      <c r="V1559" s="50" t="s">
        <v>282</v>
      </c>
      <c r="W1559" s="50" t="s">
        <v>283</v>
      </c>
      <c r="X1559" s="52">
        <v>1</v>
      </c>
      <c r="Y1559" s="52">
        <v>157733</v>
      </c>
      <c r="Z1559" s="50" t="s">
        <v>266</v>
      </c>
      <c r="AA1559" s="52">
        <v>0</v>
      </c>
      <c r="AB1559" s="52">
        <v>0</v>
      </c>
      <c r="AC1559" s="51">
        <v>44195</v>
      </c>
      <c r="AD1559" s="88"/>
      <c r="AE1559" s="87" t="s">
        <v>670</v>
      </c>
    </row>
    <row r="1560" spans="1:31" ht="17.25" customHeight="1">
      <c r="A1560" s="57" t="str">
        <f t="shared" si="49"/>
        <v>TARIFAS BANCÁRIAS</v>
      </c>
      <c r="B1560" s="69" t="str">
        <f>VLOOKUP(A1560,'De Para'!$C$3:$D$195,2,0)</f>
        <v>PAGAMENTO DE IMPOSTOS E TAXAS</v>
      </c>
      <c r="C1560" s="83">
        <f t="shared" si="50"/>
        <v>12</v>
      </c>
      <c r="D1560" s="50" t="s">
        <v>258</v>
      </c>
      <c r="E1560" s="50" t="s">
        <v>410</v>
      </c>
      <c r="F1560" s="51">
        <v>44194</v>
      </c>
      <c r="G1560" s="50" t="s">
        <v>378</v>
      </c>
      <c r="H1560" s="52">
        <v>100</v>
      </c>
      <c r="I1560" s="50" t="s">
        <v>675</v>
      </c>
      <c r="J1560" s="50" t="s">
        <v>409</v>
      </c>
      <c r="K1560" s="50" t="s">
        <v>410</v>
      </c>
      <c r="L1560" s="50" t="s">
        <v>548</v>
      </c>
      <c r="M1560" s="52">
        <v>184346</v>
      </c>
      <c r="N1560" s="50" t="s">
        <v>549</v>
      </c>
      <c r="O1560" s="53"/>
      <c r="P1560" s="55">
        <v>-5</v>
      </c>
      <c r="Q1560" s="52">
        <v>12</v>
      </c>
      <c r="R1560" s="50" t="s">
        <v>262</v>
      </c>
      <c r="S1560" s="52">
        <v>2020</v>
      </c>
      <c r="T1560" s="50" t="s">
        <v>550</v>
      </c>
      <c r="U1560" s="50" t="s">
        <v>263</v>
      </c>
      <c r="V1560" s="50" t="s">
        <v>276</v>
      </c>
      <c r="W1560" s="50" t="s">
        <v>429</v>
      </c>
      <c r="X1560" s="52">
        <v>1</v>
      </c>
      <c r="Y1560" s="52"/>
      <c r="Z1560" s="50" t="s">
        <v>266</v>
      </c>
      <c r="AA1560" s="52">
        <v>0</v>
      </c>
      <c r="AB1560" s="52">
        <v>1</v>
      </c>
      <c r="AC1560" s="51">
        <v>44194</v>
      </c>
      <c r="AD1560" s="88"/>
      <c r="AE1560" s="87" t="s">
        <v>670</v>
      </c>
    </row>
    <row r="1561" spans="1:31" ht="17.25" customHeight="1">
      <c r="A1561" s="57" t="str">
        <f t="shared" si="49"/>
        <v>APLICAÇÃO / RESGATE DE APLICAÇÃO</v>
      </c>
      <c r="B1561" s="69" t="str">
        <f>VLOOKUP(A1561,'De Para'!$C$3:$D$195,2,0)</f>
        <v>RECEBÍVEIS NAO CORRENTES</v>
      </c>
      <c r="C1561" s="83">
        <f t="shared" si="50"/>
        <v>12</v>
      </c>
      <c r="D1561" s="50" t="s">
        <v>258</v>
      </c>
      <c r="E1561" s="50" t="s">
        <v>410</v>
      </c>
      <c r="F1561" s="51">
        <v>44194</v>
      </c>
      <c r="G1561" s="50" t="s">
        <v>259</v>
      </c>
      <c r="H1561" s="52">
        <v>100</v>
      </c>
      <c r="I1561" s="50" t="s">
        <v>2201</v>
      </c>
      <c r="J1561" s="50" t="s">
        <v>409</v>
      </c>
      <c r="K1561" s="50" t="s">
        <v>410</v>
      </c>
      <c r="L1561" s="50" t="s">
        <v>260</v>
      </c>
      <c r="M1561" s="52">
        <v>184347</v>
      </c>
      <c r="N1561" s="50" t="s">
        <v>261</v>
      </c>
      <c r="O1561" s="53"/>
      <c r="P1561" s="55">
        <v>-26540.82</v>
      </c>
      <c r="Q1561" s="52">
        <v>12</v>
      </c>
      <c r="R1561" s="50" t="s">
        <v>262</v>
      </c>
      <c r="S1561" s="52">
        <v>2020</v>
      </c>
      <c r="T1561" s="50" t="s">
        <v>2409</v>
      </c>
      <c r="U1561" s="50" t="s">
        <v>263</v>
      </c>
      <c r="V1561" s="50" t="s">
        <v>264</v>
      </c>
      <c r="W1561" s="50" t="s">
        <v>265</v>
      </c>
      <c r="X1561" s="52">
        <v>1</v>
      </c>
      <c r="Y1561" s="52"/>
      <c r="Z1561" s="50" t="s">
        <v>266</v>
      </c>
      <c r="AA1561" s="52">
        <v>0</v>
      </c>
      <c r="AB1561" s="52">
        <v>1</v>
      </c>
      <c r="AC1561" s="51">
        <v>44194</v>
      </c>
      <c r="AD1561" s="88"/>
      <c r="AE1561" s="87" t="s">
        <v>668</v>
      </c>
    </row>
    <row r="1562" spans="1:31" ht="17.25" customHeight="1">
      <c r="A1562" s="57" t="str">
        <f t="shared" si="49"/>
        <v>APLICAÇÃO / RESGATE DE APLICAÇÃO</v>
      </c>
      <c r="B1562" s="69" t="str">
        <f>VLOOKUP(A1562,'De Para'!$C$3:$D$195,2,0)</f>
        <v>RECEBÍVEIS NAO CORRENTES</v>
      </c>
      <c r="C1562" s="83">
        <f t="shared" si="50"/>
        <v>12</v>
      </c>
      <c r="D1562" s="50" t="s">
        <v>258</v>
      </c>
      <c r="E1562" s="50" t="s">
        <v>410</v>
      </c>
      <c r="F1562" s="51">
        <v>44194</v>
      </c>
      <c r="G1562" s="50" t="s">
        <v>624</v>
      </c>
      <c r="H1562" s="52">
        <v>100</v>
      </c>
      <c r="I1562" s="50" t="s">
        <v>675</v>
      </c>
      <c r="J1562" s="50" t="s">
        <v>409</v>
      </c>
      <c r="K1562" s="50" t="s">
        <v>410</v>
      </c>
      <c r="L1562" s="50" t="s">
        <v>260</v>
      </c>
      <c r="M1562" s="52">
        <v>184348</v>
      </c>
      <c r="N1562" s="50" t="s">
        <v>261</v>
      </c>
      <c r="O1562" s="53"/>
      <c r="P1562" s="55">
        <v>26540.82</v>
      </c>
      <c r="Q1562" s="52">
        <v>12</v>
      </c>
      <c r="R1562" s="50" t="s">
        <v>262</v>
      </c>
      <c r="S1562" s="52">
        <v>2020</v>
      </c>
      <c r="T1562" s="50" t="s">
        <v>2409</v>
      </c>
      <c r="U1562" s="50" t="s">
        <v>263</v>
      </c>
      <c r="V1562" s="50" t="s">
        <v>264</v>
      </c>
      <c r="W1562" s="50" t="s">
        <v>265</v>
      </c>
      <c r="X1562" s="52">
        <v>1</v>
      </c>
      <c r="Y1562" s="52"/>
      <c r="Z1562" s="50" t="s">
        <v>266</v>
      </c>
      <c r="AA1562" s="52">
        <v>0</v>
      </c>
      <c r="AB1562" s="52">
        <v>0</v>
      </c>
      <c r="AC1562" s="51">
        <v>44194</v>
      </c>
      <c r="AD1562" s="88"/>
      <c r="AE1562" s="87" t="s">
        <v>670</v>
      </c>
    </row>
    <row r="1563" spans="1:31" ht="17.25" customHeight="1">
      <c r="A1563" s="57" t="str">
        <f t="shared" si="49"/>
        <v>APLICAÇÃO / RESGATE DE APLICAÇÃO</v>
      </c>
      <c r="B1563" s="69" t="str">
        <f>VLOOKUP(A1563,'De Para'!$C$3:$D$195,2,0)</f>
        <v>RECEBÍVEIS NAO CORRENTES</v>
      </c>
      <c r="C1563" s="83">
        <f t="shared" si="50"/>
        <v>12</v>
      </c>
      <c r="D1563" s="50" t="s">
        <v>258</v>
      </c>
      <c r="E1563" s="50" t="s">
        <v>410</v>
      </c>
      <c r="F1563" s="51">
        <v>44194</v>
      </c>
      <c r="G1563" s="50" t="s">
        <v>259</v>
      </c>
      <c r="H1563" s="52">
        <v>100</v>
      </c>
      <c r="I1563" s="50" t="s">
        <v>2201</v>
      </c>
      <c r="J1563" s="50" t="s">
        <v>409</v>
      </c>
      <c r="K1563" s="50" t="s">
        <v>410</v>
      </c>
      <c r="L1563" s="50" t="s">
        <v>260</v>
      </c>
      <c r="M1563" s="52">
        <v>184349</v>
      </c>
      <c r="N1563" s="50" t="s">
        <v>261</v>
      </c>
      <c r="O1563" s="53"/>
      <c r="P1563" s="55">
        <v>-1344.08</v>
      </c>
      <c r="Q1563" s="52">
        <v>12</v>
      </c>
      <c r="R1563" s="50" t="s">
        <v>262</v>
      </c>
      <c r="S1563" s="52">
        <v>2020</v>
      </c>
      <c r="T1563" s="50" t="s">
        <v>2409</v>
      </c>
      <c r="U1563" s="50" t="s">
        <v>263</v>
      </c>
      <c r="V1563" s="50" t="s">
        <v>264</v>
      </c>
      <c r="W1563" s="50" t="s">
        <v>265</v>
      </c>
      <c r="X1563" s="52">
        <v>1</v>
      </c>
      <c r="Y1563" s="52"/>
      <c r="Z1563" s="50" t="s">
        <v>266</v>
      </c>
      <c r="AA1563" s="52">
        <v>0</v>
      </c>
      <c r="AB1563" s="52">
        <v>1</v>
      </c>
      <c r="AC1563" s="51">
        <v>44194</v>
      </c>
      <c r="AD1563" s="88"/>
      <c r="AE1563" s="87" t="s">
        <v>668</v>
      </c>
    </row>
    <row r="1564" spans="1:31" ht="17.25" customHeight="1">
      <c r="A1564" s="57" t="str">
        <f t="shared" si="49"/>
        <v>APLICAÇÃO / RESGATE DE APLICAÇÃO</v>
      </c>
      <c r="B1564" s="69" t="str">
        <f>VLOOKUP(A1564,'De Para'!$C$3:$D$195,2,0)</f>
        <v>RECEBÍVEIS NAO CORRENTES</v>
      </c>
      <c r="C1564" s="83">
        <f t="shared" si="50"/>
        <v>12</v>
      </c>
      <c r="D1564" s="50" t="s">
        <v>258</v>
      </c>
      <c r="E1564" s="50" t="s">
        <v>410</v>
      </c>
      <c r="F1564" s="51">
        <v>44194</v>
      </c>
      <c r="G1564" s="50" t="s">
        <v>624</v>
      </c>
      <c r="H1564" s="52">
        <v>100</v>
      </c>
      <c r="I1564" s="50" t="s">
        <v>675</v>
      </c>
      <c r="J1564" s="50" t="s">
        <v>409</v>
      </c>
      <c r="K1564" s="50" t="s">
        <v>410</v>
      </c>
      <c r="L1564" s="50" t="s">
        <v>260</v>
      </c>
      <c r="M1564" s="52">
        <v>184350</v>
      </c>
      <c r="N1564" s="50" t="s">
        <v>261</v>
      </c>
      <c r="O1564" s="53"/>
      <c r="P1564" s="55">
        <v>1344.08</v>
      </c>
      <c r="Q1564" s="52">
        <v>12</v>
      </c>
      <c r="R1564" s="50" t="s">
        <v>262</v>
      </c>
      <c r="S1564" s="52">
        <v>2020</v>
      </c>
      <c r="T1564" s="50" t="s">
        <v>2409</v>
      </c>
      <c r="U1564" s="50" t="s">
        <v>263</v>
      </c>
      <c r="V1564" s="50" t="s">
        <v>264</v>
      </c>
      <c r="W1564" s="50" t="s">
        <v>265</v>
      </c>
      <c r="X1564" s="52">
        <v>1</v>
      </c>
      <c r="Y1564" s="52"/>
      <c r="Z1564" s="50" t="s">
        <v>266</v>
      </c>
      <c r="AA1564" s="52">
        <v>0</v>
      </c>
      <c r="AB1564" s="52">
        <v>0</v>
      </c>
      <c r="AC1564" s="51">
        <v>44194</v>
      </c>
      <c r="AD1564" s="88"/>
      <c r="AE1564" s="87" t="s">
        <v>670</v>
      </c>
    </row>
    <row r="1565" spans="1:31" ht="17.25" customHeight="1">
      <c r="A1565" s="57" t="str">
        <f t="shared" si="49"/>
        <v>APLICAÇÃO / RESGATE DE APLICAÇÃO</v>
      </c>
      <c r="B1565" s="69" t="str">
        <f>VLOOKUP(A1565,'De Para'!$C$3:$D$195,2,0)</f>
        <v>RECEBÍVEIS NAO CORRENTES</v>
      </c>
      <c r="C1565" s="83">
        <f t="shared" si="50"/>
        <v>12</v>
      </c>
      <c r="D1565" s="50" t="s">
        <v>258</v>
      </c>
      <c r="E1565" s="50" t="s">
        <v>410</v>
      </c>
      <c r="F1565" s="51">
        <v>44195</v>
      </c>
      <c r="G1565" s="50" t="s">
        <v>259</v>
      </c>
      <c r="H1565" s="52">
        <v>100</v>
      </c>
      <c r="I1565" s="50" t="s">
        <v>2201</v>
      </c>
      <c r="J1565" s="50" t="s">
        <v>409</v>
      </c>
      <c r="K1565" s="50" t="s">
        <v>410</v>
      </c>
      <c r="L1565" s="50" t="s">
        <v>260</v>
      </c>
      <c r="M1565" s="52">
        <v>184351</v>
      </c>
      <c r="N1565" s="50" t="s">
        <v>261</v>
      </c>
      <c r="O1565" s="53"/>
      <c r="P1565" s="55">
        <v>-414857.43</v>
      </c>
      <c r="Q1565" s="52">
        <v>12</v>
      </c>
      <c r="R1565" s="50" t="s">
        <v>262</v>
      </c>
      <c r="S1565" s="52">
        <v>2020</v>
      </c>
      <c r="T1565" s="50" t="s">
        <v>2409</v>
      </c>
      <c r="U1565" s="50" t="s">
        <v>263</v>
      </c>
      <c r="V1565" s="50" t="s">
        <v>264</v>
      </c>
      <c r="W1565" s="50" t="s">
        <v>265</v>
      </c>
      <c r="X1565" s="52">
        <v>1</v>
      </c>
      <c r="Y1565" s="52"/>
      <c r="Z1565" s="50" t="s">
        <v>266</v>
      </c>
      <c r="AA1565" s="52">
        <v>0</v>
      </c>
      <c r="AB1565" s="52">
        <v>1</v>
      </c>
      <c r="AC1565" s="51">
        <v>44195</v>
      </c>
      <c r="AD1565" s="88"/>
      <c r="AE1565" s="87" t="s">
        <v>668</v>
      </c>
    </row>
    <row r="1566" spans="1:31" ht="17.25" customHeight="1">
      <c r="A1566" s="57" t="str">
        <f t="shared" si="49"/>
        <v>APLICAÇÃO / RESGATE DE APLICAÇÃO</v>
      </c>
      <c r="B1566" s="69" t="str">
        <f>VLOOKUP(A1566,'De Para'!$C$3:$D$195,2,0)</f>
        <v>RECEBÍVEIS NAO CORRENTES</v>
      </c>
      <c r="C1566" s="83">
        <f t="shared" si="50"/>
        <v>12</v>
      </c>
      <c r="D1566" s="50" t="s">
        <v>258</v>
      </c>
      <c r="E1566" s="50" t="s">
        <v>410</v>
      </c>
      <c r="F1566" s="51">
        <v>44195</v>
      </c>
      <c r="G1566" s="50" t="s">
        <v>624</v>
      </c>
      <c r="H1566" s="52">
        <v>100</v>
      </c>
      <c r="I1566" s="50" t="s">
        <v>675</v>
      </c>
      <c r="J1566" s="50" t="s">
        <v>409</v>
      </c>
      <c r="K1566" s="50" t="s">
        <v>410</v>
      </c>
      <c r="L1566" s="50" t="s">
        <v>260</v>
      </c>
      <c r="M1566" s="52">
        <v>184352</v>
      </c>
      <c r="N1566" s="50" t="s">
        <v>261</v>
      </c>
      <c r="O1566" s="53"/>
      <c r="P1566" s="55">
        <v>414857.43</v>
      </c>
      <c r="Q1566" s="52">
        <v>12</v>
      </c>
      <c r="R1566" s="50" t="s">
        <v>262</v>
      </c>
      <c r="S1566" s="52">
        <v>2020</v>
      </c>
      <c r="T1566" s="50" t="s">
        <v>2409</v>
      </c>
      <c r="U1566" s="50" t="s">
        <v>263</v>
      </c>
      <c r="V1566" s="50" t="s">
        <v>264</v>
      </c>
      <c r="W1566" s="50" t="s">
        <v>265</v>
      </c>
      <c r="X1566" s="52">
        <v>1</v>
      </c>
      <c r="Y1566" s="52"/>
      <c r="Z1566" s="50" t="s">
        <v>266</v>
      </c>
      <c r="AA1566" s="52">
        <v>0</v>
      </c>
      <c r="AB1566" s="52">
        <v>0</v>
      </c>
      <c r="AC1566" s="51">
        <v>44195</v>
      </c>
      <c r="AD1566" s="88"/>
      <c r="AE1566" s="87" t="s">
        <v>670</v>
      </c>
    </row>
    <row r="1567" spans="1:31" ht="17.25" customHeight="1">
      <c r="A1567" s="57" t="str">
        <f t="shared" si="49"/>
        <v>RENDIMENTO SOBRE APLICAÇÃO FINANCEIRA</v>
      </c>
      <c r="B1567" s="69" t="str">
        <f>VLOOKUP(A1567,'De Para'!$C$3:$D$195,2,0)</f>
        <v>JUROS POR APLICAÇÕES</v>
      </c>
      <c r="C1567" s="83">
        <f t="shared" si="50"/>
        <v>12</v>
      </c>
      <c r="D1567" s="50" t="s">
        <v>258</v>
      </c>
      <c r="E1567" s="50" t="s">
        <v>410</v>
      </c>
      <c r="F1567" s="51">
        <v>44196</v>
      </c>
      <c r="G1567" s="50" t="s">
        <v>621</v>
      </c>
      <c r="H1567" s="52">
        <v>100</v>
      </c>
      <c r="I1567" s="50" t="s">
        <v>2201</v>
      </c>
      <c r="J1567" s="50" t="s">
        <v>409</v>
      </c>
      <c r="K1567" s="50" t="s">
        <v>410</v>
      </c>
      <c r="L1567" s="50" t="s">
        <v>497</v>
      </c>
      <c r="M1567" s="52">
        <v>184398</v>
      </c>
      <c r="N1567" s="50" t="s">
        <v>498</v>
      </c>
      <c r="O1567" s="53"/>
      <c r="P1567" s="55">
        <v>28584.29</v>
      </c>
      <c r="Q1567" s="52">
        <v>12</v>
      </c>
      <c r="R1567" s="50" t="s">
        <v>526</v>
      </c>
      <c r="S1567" s="52">
        <v>2020</v>
      </c>
      <c r="T1567" s="50" t="s">
        <v>2693</v>
      </c>
      <c r="U1567" s="50" t="s">
        <v>263</v>
      </c>
      <c r="V1567" s="50" t="s">
        <v>276</v>
      </c>
      <c r="W1567" s="50" t="s">
        <v>500</v>
      </c>
      <c r="X1567" s="52">
        <v>1</v>
      </c>
      <c r="Y1567" s="52"/>
      <c r="Z1567" s="50" t="s">
        <v>266</v>
      </c>
      <c r="AA1567" s="52">
        <v>0</v>
      </c>
      <c r="AB1567" s="52">
        <v>1</v>
      </c>
      <c r="AC1567" s="51">
        <v>44196</v>
      </c>
      <c r="AD1567" s="88"/>
      <c r="AE1567" s="87" t="s">
        <v>668</v>
      </c>
    </row>
    <row r="1568" spans="1:31" ht="17.25" customHeight="1">
      <c r="A1568" s="57" t="str">
        <f t="shared" si="49"/>
        <v>RENDIMENTO SOBRE APLICAÇÃO FINANCEIRA</v>
      </c>
      <c r="B1568" s="69" t="str">
        <f>VLOOKUP(A1568,'De Para'!$C$3:$D$195,2,0)</f>
        <v>JUROS POR APLICAÇÕES</v>
      </c>
      <c r="C1568" s="83">
        <f t="shared" si="50"/>
        <v>12</v>
      </c>
      <c r="D1568" s="50" t="s">
        <v>258</v>
      </c>
      <c r="E1568" s="50" t="s">
        <v>410</v>
      </c>
      <c r="F1568" s="51">
        <v>44196</v>
      </c>
      <c r="G1568" s="50" t="s">
        <v>621</v>
      </c>
      <c r="H1568" s="52">
        <v>100</v>
      </c>
      <c r="I1568" s="50" t="s">
        <v>1331</v>
      </c>
      <c r="J1568" s="50" t="s">
        <v>409</v>
      </c>
      <c r="K1568" s="50" t="s">
        <v>410</v>
      </c>
      <c r="L1568" s="50" t="s">
        <v>497</v>
      </c>
      <c r="M1568" s="52">
        <v>184405</v>
      </c>
      <c r="N1568" s="50" t="s">
        <v>498</v>
      </c>
      <c r="O1568" s="53"/>
      <c r="P1568" s="55">
        <v>1429.42</v>
      </c>
      <c r="Q1568" s="52">
        <v>12</v>
      </c>
      <c r="R1568" s="50" t="s">
        <v>499</v>
      </c>
      <c r="S1568" s="52">
        <v>2020</v>
      </c>
      <c r="T1568" s="50" t="s">
        <v>2694</v>
      </c>
      <c r="U1568" s="50" t="s">
        <v>263</v>
      </c>
      <c r="V1568" s="50" t="s">
        <v>276</v>
      </c>
      <c r="W1568" s="50" t="s">
        <v>500</v>
      </c>
      <c r="X1568" s="52">
        <v>1</v>
      </c>
      <c r="Y1568" s="52"/>
      <c r="Z1568" s="50" t="s">
        <v>266</v>
      </c>
      <c r="AA1568" s="52">
        <v>0</v>
      </c>
      <c r="AB1568" s="52">
        <v>1</v>
      </c>
      <c r="AC1568" s="51">
        <v>44196</v>
      </c>
      <c r="AD1568" s="88"/>
      <c r="AE1568" s="87" t="s">
        <v>669</v>
      </c>
    </row>
    <row r="1569" spans="1:31" ht="17.25" customHeight="1">
      <c r="A1569" s="57" t="str">
        <f t="shared" si="49"/>
        <v>TARIFAS BANCÁRIAS</v>
      </c>
      <c r="B1569" s="69" t="str">
        <f>VLOOKUP(A1569,'De Para'!$C$3:$D$195,2,0)</f>
        <v>PAGAMENTO DE IMPOSTOS E TAXAS</v>
      </c>
      <c r="C1569" s="83">
        <f t="shared" si="50"/>
        <v>12</v>
      </c>
      <c r="D1569" s="50" t="s">
        <v>258</v>
      </c>
      <c r="E1569" s="50" t="s">
        <v>410</v>
      </c>
      <c r="F1569" s="51">
        <v>44195</v>
      </c>
      <c r="G1569" s="50" t="s">
        <v>378</v>
      </c>
      <c r="H1569" s="52">
        <v>100</v>
      </c>
      <c r="I1569" s="50" t="s">
        <v>675</v>
      </c>
      <c r="J1569" s="50" t="s">
        <v>409</v>
      </c>
      <c r="K1569" s="50" t="s">
        <v>410</v>
      </c>
      <c r="L1569" s="50" t="s">
        <v>548</v>
      </c>
      <c r="M1569" s="52">
        <v>184411</v>
      </c>
      <c r="N1569" s="50" t="s">
        <v>549</v>
      </c>
      <c r="O1569" s="53"/>
      <c r="P1569" s="55">
        <v>-5.3</v>
      </c>
      <c r="Q1569" s="52">
        <v>12</v>
      </c>
      <c r="R1569" s="50" t="s">
        <v>262</v>
      </c>
      <c r="S1569" s="52">
        <v>2020</v>
      </c>
      <c r="T1569" s="50" t="s">
        <v>550</v>
      </c>
      <c r="U1569" s="50" t="s">
        <v>263</v>
      </c>
      <c r="V1569" s="50" t="s">
        <v>276</v>
      </c>
      <c r="W1569" s="50" t="s">
        <v>429</v>
      </c>
      <c r="X1569" s="52">
        <v>1</v>
      </c>
      <c r="Y1569" s="52"/>
      <c r="Z1569" s="50" t="s">
        <v>266</v>
      </c>
      <c r="AA1569" s="52">
        <v>0</v>
      </c>
      <c r="AB1569" s="52">
        <v>1</v>
      </c>
      <c r="AC1569" s="51">
        <v>44195</v>
      </c>
      <c r="AD1569" s="88"/>
      <c r="AE1569" s="87" t="s">
        <v>670</v>
      </c>
    </row>
    <row r="1570" spans="1:31" ht="17.25" customHeight="1">
      <c r="A1570" s="57" t="str">
        <f t="shared" ref="A1570" si="51">N1570</f>
        <v>RESCISÕES</v>
      </c>
      <c r="B1570" s="69" t="str">
        <f>VLOOKUP(A1570,'De Para'!$C$3:$D$195,2,0)</f>
        <v>FOLHA E ENCARGOS</v>
      </c>
      <c r="C1570" s="83">
        <f t="shared" ref="C1570" si="52">MONTH(AC1570)</f>
        <v>12</v>
      </c>
      <c r="D1570" s="50" t="s">
        <v>258</v>
      </c>
      <c r="E1570" s="50" t="s">
        <v>410</v>
      </c>
      <c r="F1570" s="51">
        <v>44183</v>
      </c>
      <c r="G1570" s="50" t="s">
        <v>624</v>
      </c>
      <c r="H1570" s="52">
        <v>100</v>
      </c>
      <c r="I1570" s="50" t="s">
        <v>675</v>
      </c>
      <c r="J1570" s="50" t="s">
        <v>409</v>
      </c>
      <c r="K1570" s="50" t="s">
        <v>410</v>
      </c>
      <c r="L1570" s="50" t="s">
        <v>368</v>
      </c>
      <c r="M1570" s="52">
        <v>185124</v>
      </c>
      <c r="N1570" s="50" t="s">
        <v>369</v>
      </c>
      <c r="O1570" s="53"/>
      <c r="P1570" s="55">
        <v>6601.2</v>
      </c>
      <c r="Q1570" s="52">
        <v>12</v>
      </c>
      <c r="R1570" s="50" t="s">
        <v>262</v>
      </c>
      <c r="S1570" s="52">
        <v>2020</v>
      </c>
      <c r="T1570" s="50" t="s">
        <v>2695</v>
      </c>
      <c r="U1570" s="50" t="s">
        <v>263</v>
      </c>
      <c r="V1570" s="50" t="s">
        <v>282</v>
      </c>
      <c r="W1570" s="50" t="s">
        <v>292</v>
      </c>
      <c r="X1570" s="52">
        <v>1</v>
      </c>
      <c r="Y1570" s="52"/>
      <c r="Z1570" s="50" t="s">
        <v>266</v>
      </c>
      <c r="AA1570" s="52">
        <v>0</v>
      </c>
      <c r="AB1570" s="52">
        <v>0</v>
      </c>
      <c r="AC1570" s="51">
        <v>44183</v>
      </c>
      <c r="AD1570" s="88"/>
      <c r="AE1570" s="87" t="s">
        <v>670</v>
      </c>
    </row>
    <row r="1571" spans="1:31" ht="17.25" customHeight="1">
      <c r="A1571" s="57" t="str">
        <f t="shared" ref="A1571" si="53">N1571</f>
        <v>13º SALÁRIO</v>
      </c>
      <c r="B1571" s="69" t="str">
        <f>VLOOKUP(A1571,'De Para'!$C$3:$D$195,2,0)</f>
        <v>FOLHA E ENCARGOS</v>
      </c>
      <c r="C1571" s="83">
        <f t="shared" ref="C1571" si="54">MONTH(AC1571)</f>
        <v>12</v>
      </c>
      <c r="D1571" s="87" t="s">
        <v>258</v>
      </c>
      <c r="E1571" s="87" t="s">
        <v>410</v>
      </c>
      <c r="F1571" s="88">
        <v>44188</v>
      </c>
      <c r="G1571" s="87" t="s">
        <v>278</v>
      </c>
      <c r="H1571" s="89">
        <v>100</v>
      </c>
      <c r="I1571" s="50" t="s">
        <v>675</v>
      </c>
      <c r="J1571" s="87" t="s">
        <v>409</v>
      </c>
      <c r="K1571" s="87" t="s">
        <v>410</v>
      </c>
      <c r="L1571" s="87" t="s">
        <v>290</v>
      </c>
      <c r="M1571" s="89">
        <v>185125</v>
      </c>
      <c r="N1571" s="87" t="s">
        <v>291</v>
      </c>
      <c r="O1571" s="90" t="s">
        <v>281</v>
      </c>
      <c r="P1571" s="55">
        <v>-2415.66</v>
      </c>
      <c r="Q1571" s="89">
        <v>12</v>
      </c>
      <c r="R1571" s="87" t="s">
        <v>2604</v>
      </c>
      <c r="S1571" s="89">
        <v>2020</v>
      </c>
      <c r="T1571" s="87" t="s">
        <v>2605</v>
      </c>
      <c r="U1571" s="87" t="s">
        <v>263</v>
      </c>
      <c r="V1571" s="87" t="s">
        <v>282</v>
      </c>
      <c r="W1571" s="87" t="s">
        <v>292</v>
      </c>
      <c r="X1571" s="89">
        <v>1</v>
      </c>
      <c r="Y1571" s="89">
        <v>155555</v>
      </c>
      <c r="Z1571" s="87" t="s">
        <v>266</v>
      </c>
      <c r="AA1571" s="89">
        <v>0</v>
      </c>
      <c r="AB1571" s="89">
        <v>0</v>
      </c>
      <c r="AC1571" s="88">
        <v>44188</v>
      </c>
      <c r="AD1571" s="88"/>
      <c r="AE1571" s="87" t="s">
        <v>670</v>
      </c>
    </row>
    <row r="1572" spans="1:31">
      <c r="A1572" s="57" t="s">
        <v>2396</v>
      </c>
      <c r="B1572" s="69" t="s">
        <v>227</v>
      </c>
      <c r="C1572" s="83">
        <v>8</v>
      </c>
      <c r="I1572" s="84" t="s">
        <v>1203</v>
      </c>
      <c r="P1572" s="55">
        <v>1803.92</v>
      </c>
    </row>
    <row r="1573" spans="1:31">
      <c r="A1573" s="57" t="s">
        <v>569</v>
      </c>
      <c r="B1573" s="69" t="str">
        <f>VLOOKUP(A1573,'De Para'!$C$3:$D$195,2,0)</f>
        <v>OUTRAS DESPESAS</v>
      </c>
      <c r="C1573" s="83">
        <v>8</v>
      </c>
      <c r="I1573" s="84" t="s">
        <v>1203</v>
      </c>
      <c r="P1573" s="55">
        <v>7</v>
      </c>
    </row>
    <row r="1574" spans="1:31">
      <c r="A1574" s="57" t="s">
        <v>2396</v>
      </c>
      <c r="B1574" s="69" t="s">
        <v>227</v>
      </c>
      <c r="C1574" s="83">
        <v>9</v>
      </c>
      <c r="I1574" s="84" t="s">
        <v>1203</v>
      </c>
      <c r="P1574" s="55">
        <v>2344.02</v>
      </c>
    </row>
    <row r="1575" spans="1:31">
      <c r="A1575" s="57" t="s">
        <v>569</v>
      </c>
      <c r="B1575" s="69" t="str">
        <f>VLOOKUP(A1575,'De Para'!$C$3:$D$195,2,0)</f>
        <v>OUTRAS DESPESAS</v>
      </c>
      <c r="C1575" s="83">
        <v>9</v>
      </c>
      <c r="I1575" s="84" t="s">
        <v>1203</v>
      </c>
      <c r="P1575" s="55">
        <v>146</v>
      </c>
    </row>
    <row r="1576" spans="1:31">
      <c r="A1576" s="57" t="s">
        <v>2396</v>
      </c>
      <c r="B1576" s="69" t="s">
        <v>227</v>
      </c>
      <c r="C1576" s="83">
        <v>10</v>
      </c>
      <c r="I1576" s="84" t="s">
        <v>1203</v>
      </c>
      <c r="P1576" s="55">
        <v>578.87</v>
      </c>
    </row>
    <row r="1577" spans="1:31">
      <c r="A1577" s="57" t="s">
        <v>569</v>
      </c>
      <c r="B1577" s="69" t="str">
        <f>VLOOKUP(A1577,'De Para'!$C$3:$D$195,2,0)</f>
        <v>OUTRAS DESPESAS</v>
      </c>
      <c r="C1577" s="83">
        <v>10</v>
      </c>
      <c r="I1577" s="84" t="s">
        <v>1203</v>
      </c>
      <c r="P1577" s="55">
        <v>7</v>
      </c>
    </row>
    <row r="1578" spans="1:31">
      <c r="A1578" s="57" t="s">
        <v>2396</v>
      </c>
      <c r="B1578" s="69" t="s">
        <v>227</v>
      </c>
      <c r="C1578" s="83">
        <v>11</v>
      </c>
      <c r="I1578" s="84" t="s">
        <v>1203</v>
      </c>
      <c r="P1578" s="55">
        <v>1364.5</v>
      </c>
    </row>
    <row r="1579" spans="1:31">
      <c r="A1579" s="57" t="s">
        <v>569</v>
      </c>
      <c r="B1579" s="69" t="str">
        <f>VLOOKUP(A1579,'De Para'!$C$3:$D$195,2,0)</f>
        <v>OUTRAS DESPESAS</v>
      </c>
      <c r="C1579" s="83">
        <v>11</v>
      </c>
      <c r="I1579" s="84" t="s">
        <v>1203</v>
      </c>
      <c r="P1579" s="55">
        <v>7</v>
      </c>
    </row>
    <row r="1580" spans="1:31">
      <c r="A1580" s="57" t="s">
        <v>2396</v>
      </c>
      <c r="B1580" s="69" t="s">
        <v>227</v>
      </c>
      <c r="C1580" s="83">
        <v>12</v>
      </c>
      <c r="I1580" s="84" t="s">
        <v>1203</v>
      </c>
      <c r="P1580" s="55">
        <v>2593.81</v>
      </c>
    </row>
    <row r="1581" spans="1:31">
      <c r="A1581" s="57" t="s">
        <v>569</v>
      </c>
      <c r="B1581" s="69" t="str">
        <f>VLOOKUP(A1581,'De Para'!$C$3:$D$195,2,0)</f>
        <v>OUTRAS DESPESAS</v>
      </c>
      <c r="C1581" s="83">
        <v>12</v>
      </c>
      <c r="I1581" s="84" t="s">
        <v>1203</v>
      </c>
    </row>
  </sheetData>
  <autoFilter ref="A1:AE1581" xr:uid="{48B7D266-8B6A-4E77-B99E-B147593553EB}"/>
  <phoneticPr fontId="10" type="noConversion"/>
  <pageMargins left="1" right="1" top="1" bottom="1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039F-6F08-4D7B-A286-BC0EAC8529D3}">
  <dimension ref="F3:F11"/>
  <sheetViews>
    <sheetView workbookViewId="0">
      <selection activeCell="F5" sqref="F5:F11"/>
    </sheetView>
  </sheetViews>
  <sheetFormatPr defaultRowHeight="15"/>
  <cols>
    <col min="6" max="6" width="34.28515625" bestFit="1" customWidth="1"/>
  </cols>
  <sheetData>
    <row r="3" spans="6:6">
      <c r="F3" s="76" t="s">
        <v>2747</v>
      </c>
    </row>
    <row r="5" spans="6:6">
      <c r="F5" s="50" t="s">
        <v>675</v>
      </c>
    </row>
    <row r="6" spans="6:6">
      <c r="F6" s="86" t="s">
        <v>675</v>
      </c>
    </row>
    <row r="7" spans="6:6">
      <c r="F7" s="86" t="s">
        <v>690</v>
      </c>
    </row>
    <row r="8" spans="6:6">
      <c r="F8" s="86" t="s">
        <v>757</v>
      </c>
    </row>
    <row r="9" spans="6:6">
      <c r="F9" s="50" t="s">
        <v>1331</v>
      </c>
    </row>
    <row r="10" spans="6:6">
      <c r="F10" s="50" t="s">
        <v>1682</v>
      </c>
    </row>
    <row r="11" spans="6:6">
      <c r="F11" s="86" t="s">
        <v>2201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1E79-AD14-4599-8431-30EC4010D9D9}">
  <dimension ref="C2:D154"/>
  <sheetViews>
    <sheetView zoomScale="130" zoomScaleNormal="130" workbookViewId="0">
      <selection activeCell="D2" sqref="D2"/>
    </sheetView>
  </sheetViews>
  <sheetFormatPr defaultRowHeight="15"/>
  <cols>
    <col min="3" max="3" width="53.28515625" bestFit="1" customWidth="1"/>
    <col min="4" max="4" width="24" bestFit="1" customWidth="1"/>
  </cols>
  <sheetData>
    <row r="2" spans="3:4">
      <c r="C2" s="63" t="s">
        <v>240</v>
      </c>
      <c r="D2" s="62" t="s">
        <v>653</v>
      </c>
    </row>
    <row r="3" spans="3:4">
      <c r="C3" s="57" t="s">
        <v>261</v>
      </c>
      <c r="D3" s="57" t="s">
        <v>40</v>
      </c>
    </row>
    <row r="4" spans="3:4">
      <c r="C4" s="57" t="s">
        <v>268</v>
      </c>
      <c r="D4" s="57" t="s">
        <v>40</v>
      </c>
    </row>
    <row r="5" spans="3:4">
      <c r="C5" s="57" t="s">
        <v>261</v>
      </c>
      <c r="D5" s="57" t="s">
        <v>40</v>
      </c>
    </row>
    <row r="6" spans="3:4">
      <c r="C6" s="57" t="s">
        <v>261</v>
      </c>
      <c r="D6" s="57" t="s">
        <v>40</v>
      </c>
    </row>
    <row r="7" spans="3:4">
      <c r="C7" s="57" t="s">
        <v>268</v>
      </c>
      <c r="D7" s="57" t="s">
        <v>40</v>
      </c>
    </row>
    <row r="8" spans="3:4">
      <c r="C8" s="57" t="s">
        <v>342</v>
      </c>
      <c r="D8" s="57" t="s">
        <v>227</v>
      </c>
    </row>
    <row r="9" spans="3:4">
      <c r="C9" s="57" t="s">
        <v>342</v>
      </c>
      <c r="D9" s="57" t="s">
        <v>227</v>
      </c>
    </row>
    <row r="10" spans="3:4">
      <c r="C10" s="57" t="s">
        <v>421</v>
      </c>
      <c r="D10" s="57" t="s">
        <v>227</v>
      </c>
    </row>
    <row r="11" spans="3:4">
      <c r="C11" s="57" t="s">
        <v>342</v>
      </c>
      <c r="D11" s="57" t="s">
        <v>227</v>
      </c>
    </row>
    <row r="12" spans="3:4">
      <c r="C12" s="57" t="s">
        <v>639</v>
      </c>
      <c r="D12" s="57" t="s">
        <v>227</v>
      </c>
    </row>
    <row r="13" spans="3:4">
      <c r="C13" s="57" t="s">
        <v>471</v>
      </c>
      <c r="D13" s="57" t="s">
        <v>227</v>
      </c>
    </row>
    <row r="14" spans="3:4">
      <c r="C14" s="57" t="s">
        <v>613</v>
      </c>
      <c r="D14" s="57" t="s">
        <v>654</v>
      </c>
    </row>
    <row r="15" spans="3:4">
      <c r="C15" s="57" t="s">
        <v>286</v>
      </c>
      <c r="D15" s="57" t="s">
        <v>227</v>
      </c>
    </row>
    <row r="16" spans="3:4">
      <c r="C16" s="57" t="s">
        <v>301</v>
      </c>
      <c r="D16" s="57" t="s">
        <v>227</v>
      </c>
    </row>
    <row r="17" spans="3:4">
      <c r="C17" s="57" t="s">
        <v>342</v>
      </c>
      <c r="D17" s="57" t="s">
        <v>227</v>
      </c>
    </row>
    <row r="18" spans="3:4">
      <c r="C18" s="57" t="s">
        <v>369</v>
      </c>
      <c r="D18" s="57" t="s">
        <v>228</v>
      </c>
    </row>
    <row r="19" spans="3:4">
      <c r="C19" s="57" t="s">
        <v>421</v>
      </c>
      <c r="D19" s="57" t="s">
        <v>227</v>
      </c>
    </row>
    <row r="20" spans="3:4">
      <c r="C20" s="57" t="s">
        <v>342</v>
      </c>
      <c r="D20" s="57" t="s">
        <v>227</v>
      </c>
    </row>
    <row r="21" spans="3:4">
      <c r="C21" s="57" t="s">
        <v>369</v>
      </c>
      <c r="D21" s="57" t="s">
        <v>228</v>
      </c>
    </row>
    <row r="22" spans="3:4">
      <c r="C22" s="57" t="s">
        <v>369</v>
      </c>
      <c r="D22" s="57" t="s">
        <v>228</v>
      </c>
    </row>
    <row r="23" spans="3:4">
      <c r="C23" s="57" t="s">
        <v>485</v>
      </c>
      <c r="D23" s="57" t="s">
        <v>227</v>
      </c>
    </row>
    <row r="24" spans="3:4">
      <c r="C24" s="57" t="s">
        <v>369</v>
      </c>
      <c r="D24" s="57" t="s">
        <v>228</v>
      </c>
    </row>
    <row r="25" spans="3:4">
      <c r="C25" s="57" t="s">
        <v>360</v>
      </c>
      <c r="D25" s="57" t="s">
        <v>227</v>
      </c>
    </row>
    <row r="26" spans="3:4">
      <c r="C26" s="57" t="s">
        <v>369</v>
      </c>
      <c r="D26" s="57" t="s">
        <v>228</v>
      </c>
    </row>
    <row r="27" spans="3:4">
      <c r="C27" s="57" t="s">
        <v>360</v>
      </c>
      <c r="D27" s="57" t="s">
        <v>227</v>
      </c>
    </row>
    <row r="28" spans="3:4">
      <c r="C28" s="57" t="s">
        <v>369</v>
      </c>
      <c r="D28" s="57" t="s">
        <v>228</v>
      </c>
    </row>
    <row r="29" spans="3:4">
      <c r="C29" s="57" t="s">
        <v>475</v>
      </c>
      <c r="D29" s="57" t="s">
        <v>227</v>
      </c>
    </row>
    <row r="30" spans="3:4">
      <c r="C30" s="57" t="s">
        <v>562</v>
      </c>
      <c r="D30" s="57" t="s">
        <v>227</v>
      </c>
    </row>
    <row r="31" spans="3:4">
      <c r="C31" s="57" t="s">
        <v>301</v>
      </c>
      <c r="D31" s="57" t="s">
        <v>227</v>
      </c>
    </row>
    <row r="32" spans="3:4">
      <c r="C32" s="57" t="s">
        <v>342</v>
      </c>
      <c r="D32" s="57" t="s">
        <v>227</v>
      </c>
    </row>
    <row r="33" spans="3:4">
      <c r="C33" s="57" t="s">
        <v>565</v>
      </c>
      <c r="D33" s="57" t="s">
        <v>227</v>
      </c>
    </row>
    <row r="34" spans="3:4">
      <c r="C34" s="57" t="s">
        <v>556</v>
      </c>
      <c r="D34" s="57" t="s">
        <v>654</v>
      </c>
    </row>
    <row r="35" spans="3:4">
      <c r="C35" s="57" t="s">
        <v>360</v>
      </c>
      <c r="D35" s="57" t="s">
        <v>227</v>
      </c>
    </row>
    <row r="36" spans="3:4">
      <c r="C36" s="57" t="s">
        <v>643</v>
      </c>
      <c r="D36" s="57" t="s">
        <v>227</v>
      </c>
    </row>
    <row r="37" spans="3:4">
      <c r="C37" s="57" t="s">
        <v>360</v>
      </c>
      <c r="D37" s="57" t="s">
        <v>227</v>
      </c>
    </row>
    <row r="38" spans="3:4">
      <c r="C38" s="57" t="s">
        <v>645</v>
      </c>
      <c r="D38" s="57" t="s">
        <v>227</v>
      </c>
    </row>
    <row r="39" spans="3:4">
      <c r="C39" s="57" t="s">
        <v>648</v>
      </c>
      <c r="D39" s="57" t="s">
        <v>227</v>
      </c>
    </row>
    <row r="40" spans="3:4">
      <c r="C40" s="57" t="s">
        <v>549</v>
      </c>
      <c r="D40" s="57" t="s">
        <v>654</v>
      </c>
    </row>
    <row r="41" spans="3:4">
      <c r="C41" s="57" t="s">
        <v>549</v>
      </c>
      <c r="D41" s="57" t="s">
        <v>654</v>
      </c>
    </row>
    <row r="42" spans="3:4">
      <c r="C42" s="57" t="s">
        <v>549</v>
      </c>
      <c r="D42" s="57" t="s">
        <v>654</v>
      </c>
    </row>
    <row r="43" spans="3:4">
      <c r="C43" s="57" t="s">
        <v>549</v>
      </c>
      <c r="D43" s="57" t="s">
        <v>654</v>
      </c>
    </row>
    <row r="44" spans="3:4">
      <c r="C44" s="57" t="s">
        <v>549</v>
      </c>
      <c r="D44" s="57" t="s">
        <v>654</v>
      </c>
    </row>
    <row r="45" spans="3:4">
      <c r="C45" s="57" t="s">
        <v>650</v>
      </c>
      <c r="D45" s="57" t="s">
        <v>227</v>
      </c>
    </row>
    <row r="46" spans="3:4">
      <c r="C46" s="57" t="s">
        <v>652</v>
      </c>
      <c r="D46" s="57" t="s">
        <v>227</v>
      </c>
    </row>
    <row r="47" spans="3:4">
      <c r="C47" s="57" t="s">
        <v>549</v>
      </c>
      <c r="D47" s="57" t="s">
        <v>654</v>
      </c>
    </row>
    <row r="48" spans="3:4">
      <c r="C48" s="57" t="s">
        <v>549</v>
      </c>
      <c r="D48" s="57" t="s">
        <v>654</v>
      </c>
    </row>
    <row r="49" spans="3:4">
      <c r="C49" s="57" t="s">
        <v>549</v>
      </c>
      <c r="D49" s="57" t="s">
        <v>654</v>
      </c>
    </row>
    <row r="50" spans="3:4">
      <c r="C50" s="57" t="s">
        <v>549</v>
      </c>
      <c r="D50" s="57" t="s">
        <v>654</v>
      </c>
    </row>
    <row r="51" spans="3:4">
      <c r="C51" s="57" t="s">
        <v>498</v>
      </c>
      <c r="D51" s="57" t="s">
        <v>120</v>
      </c>
    </row>
    <row r="52" spans="3:4">
      <c r="C52" s="57" t="s">
        <v>498</v>
      </c>
      <c r="D52" s="57" t="s">
        <v>120</v>
      </c>
    </row>
    <row r="53" spans="3:4">
      <c r="C53" s="57" t="s">
        <v>498</v>
      </c>
      <c r="D53" s="57" t="s">
        <v>120</v>
      </c>
    </row>
    <row r="54" spans="3:4">
      <c r="C54" s="57" t="s">
        <v>633</v>
      </c>
      <c r="D54" s="57" t="s">
        <v>31</v>
      </c>
    </row>
    <row r="55" spans="3:4">
      <c r="C55" s="57" t="s">
        <v>369</v>
      </c>
      <c r="D55" s="57" t="s">
        <v>228</v>
      </c>
    </row>
    <row r="56" spans="3:4">
      <c r="C56" s="57" t="s">
        <v>498</v>
      </c>
      <c r="D56" s="57" t="s">
        <v>120</v>
      </c>
    </row>
    <row r="57" spans="3:4">
      <c r="C57" s="57" t="s">
        <v>633</v>
      </c>
      <c r="D57" s="57" t="s">
        <v>31</v>
      </c>
    </row>
    <row r="58" spans="3:4">
      <c r="C58" s="57" t="s">
        <v>268</v>
      </c>
      <c r="D58" s="57" t="s">
        <v>40</v>
      </c>
    </row>
    <row r="59" spans="3:4">
      <c r="C59" s="57" t="s">
        <v>261</v>
      </c>
      <c r="D59" s="57" t="s">
        <v>40</v>
      </c>
    </row>
    <row r="60" spans="3:4">
      <c r="C60" s="57" t="s">
        <v>261</v>
      </c>
      <c r="D60" s="57" t="s">
        <v>40</v>
      </c>
    </row>
    <row r="61" spans="3:4">
      <c r="C61" s="57" t="s">
        <v>268</v>
      </c>
      <c r="D61" s="57" t="s">
        <v>40</v>
      </c>
    </row>
    <row r="62" spans="3:4">
      <c r="C62" s="57" t="s">
        <v>633</v>
      </c>
      <c r="D62" s="57" t="s">
        <v>31</v>
      </c>
    </row>
    <row r="63" spans="3:4">
      <c r="C63" s="57" t="s">
        <v>261</v>
      </c>
      <c r="D63" s="57" t="s">
        <v>40</v>
      </c>
    </row>
    <row r="64" spans="3:4">
      <c r="C64" s="66" t="s">
        <v>206</v>
      </c>
      <c r="D64" s="57" t="s">
        <v>206</v>
      </c>
    </row>
    <row r="65" spans="3:4">
      <c r="C65" s="66" t="s">
        <v>280</v>
      </c>
      <c r="D65" s="57" t="s">
        <v>228</v>
      </c>
    </row>
    <row r="66" spans="3:4">
      <c r="C66" s="66" t="s">
        <v>291</v>
      </c>
      <c r="D66" s="57" t="s">
        <v>228</v>
      </c>
    </row>
    <row r="67" spans="3:4">
      <c r="C67" s="66" t="s">
        <v>294</v>
      </c>
      <c r="D67" s="57" t="s">
        <v>227</v>
      </c>
    </row>
    <row r="68" spans="3:4">
      <c r="C68" s="66" t="s">
        <v>298</v>
      </c>
      <c r="D68" s="57" t="s">
        <v>227</v>
      </c>
    </row>
    <row r="69" spans="3:4">
      <c r="C69" s="66" t="s">
        <v>319</v>
      </c>
      <c r="D69" s="57" t="s">
        <v>227</v>
      </c>
    </row>
    <row r="70" spans="3:4">
      <c r="C70" s="66" t="s">
        <v>322</v>
      </c>
      <c r="D70" s="57" t="s">
        <v>227</v>
      </c>
    </row>
    <row r="71" spans="3:4">
      <c r="C71" s="66" t="s">
        <v>324</v>
      </c>
      <c r="D71" s="57" t="s">
        <v>227</v>
      </c>
    </row>
    <row r="72" spans="3:4">
      <c r="C72" s="66" t="s">
        <v>327</v>
      </c>
      <c r="D72" s="57" t="s">
        <v>227</v>
      </c>
    </row>
    <row r="73" spans="3:4">
      <c r="C73" s="66" t="s">
        <v>328</v>
      </c>
      <c r="D73" s="57" t="s">
        <v>227</v>
      </c>
    </row>
    <row r="74" spans="3:4">
      <c r="C74" s="66" t="s">
        <v>334</v>
      </c>
      <c r="D74" s="57" t="s">
        <v>227</v>
      </c>
    </row>
    <row r="75" spans="3:4">
      <c r="C75" s="66" t="s">
        <v>336</v>
      </c>
      <c r="D75" s="57" t="s">
        <v>59</v>
      </c>
    </row>
    <row r="76" spans="3:4">
      <c r="C76" s="66" t="s">
        <v>340</v>
      </c>
      <c r="D76" s="57" t="s">
        <v>227</v>
      </c>
    </row>
    <row r="77" spans="3:4">
      <c r="C77" s="66" t="s">
        <v>346</v>
      </c>
      <c r="D77" s="57" t="s">
        <v>228</v>
      </c>
    </row>
    <row r="78" spans="3:4">
      <c r="C78" s="66" t="s">
        <v>350</v>
      </c>
      <c r="D78" s="57" t="s">
        <v>227</v>
      </c>
    </row>
    <row r="79" spans="3:4">
      <c r="C79" s="66" t="s">
        <v>353</v>
      </c>
      <c r="D79" s="57" t="s">
        <v>227</v>
      </c>
    </row>
    <row r="80" spans="3:4">
      <c r="C80" s="66" t="s">
        <v>357</v>
      </c>
      <c r="D80" s="57" t="s">
        <v>228</v>
      </c>
    </row>
    <row r="81" spans="3:4">
      <c r="C81" s="66" t="s">
        <v>362</v>
      </c>
      <c r="D81" s="57" t="s">
        <v>228</v>
      </c>
    </row>
    <row r="82" spans="3:4">
      <c r="C82" s="66" t="s">
        <v>365</v>
      </c>
      <c r="D82" s="57" t="s">
        <v>59</v>
      </c>
    </row>
    <row r="83" spans="3:4">
      <c r="C83" s="66" t="s">
        <v>382</v>
      </c>
      <c r="D83" s="57" t="s">
        <v>227</v>
      </c>
    </row>
    <row r="84" spans="3:4">
      <c r="C84" s="66" t="s">
        <v>390</v>
      </c>
      <c r="D84" s="57" t="s">
        <v>228</v>
      </c>
    </row>
    <row r="85" spans="3:4">
      <c r="C85" s="66" t="s">
        <v>395</v>
      </c>
      <c r="D85" s="57" t="s">
        <v>227</v>
      </c>
    </row>
    <row r="86" spans="3:4">
      <c r="C86" s="66" t="s">
        <v>398</v>
      </c>
      <c r="D86" s="57" t="s">
        <v>228</v>
      </c>
    </row>
    <row r="87" spans="3:4">
      <c r="C87" s="66" t="s">
        <v>404</v>
      </c>
      <c r="D87" s="57" t="s">
        <v>59</v>
      </c>
    </row>
    <row r="88" spans="3:4">
      <c r="C88" s="66" t="s">
        <v>407</v>
      </c>
      <c r="D88" s="57" t="s">
        <v>227</v>
      </c>
    </row>
    <row r="89" spans="3:4">
      <c r="C89" s="66" t="s">
        <v>416</v>
      </c>
      <c r="D89" s="57" t="s">
        <v>227</v>
      </c>
    </row>
    <row r="90" spans="3:4">
      <c r="C90" s="66" t="s">
        <v>418</v>
      </c>
      <c r="D90" s="57" t="s">
        <v>227</v>
      </c>
    </row>
    <row r="91" spans="3:4">
      <c r="C91" s="66" t="s">
        <v>428</v>
      </c>
      <c r="D91" s="57" t="s">
        <v>55</v>
      </c>
    </row>
    <row r="92" spans="3:4">
      <c r="C92" s="66" t="s">
        <v>431</v>
      </c>
      <c r="D92" s="57" t="s">
        <v>227</v>
      </c>
    </row>
    <row r="93" spans="3:4">
      <c r="C93" s="66" t="s">
        <v>434</v>
      </c>
      <c r="D93" s="57" t="s">
        <v>227</v>
      </c>
    </row>
    <row r="94" spans="3:4">
      <c r="C94" s="66" t="s">
        <v>437</v>
      </c>
      <c r="D94" s="57" t="s">
        <v>227</v>
      </c>
    </row>
    <row r="95" spans="3:4">
      <c r="C95" s="66" t="s">
        <v>440</v>
      </c>
      <c r="D95" s="57" t="s">
        <v>227</v>
      </c>
    </row>
    <row r="96" spans="3:4">
      <c r="C96" s="66" t="s">
        <v>441</v>
      </c>
      <c r="D96" s="57" t="s">
        <v>227</v>
      </c>
    </row>
    <row r="97" spans="3:4">
      <c r="C97" s="66" t="s">
        <v>446</v>
      </c>
      <c r="D97" s="57" t="s">
        <v>227</v>
      </c>
    </row>
    <row r="98" spans="3:4">
      <c r="C98" s="66" t="s">
        <v>451</v>
      </c>
      <c r="D98" s="57" t="s">
        <v>228</v>
      </c>
    </row>
    <row r="99" spans="3:4">
      <c r="C99" s="66" t="s">
        <v>453</v>
      </c>
      <c r="D99" s="57" t="s">
        <v>227</v>
      </c>
    </row>
    <row r="100" spans="3:4">
      <c r="C100" s="66" t="s">
        <v>456</v>
      </c>
      <c r="D100" s="57" t="s">
        <v>59</v>
      </c>
    </row>
    <row r="101" spans="3:4">
      <c r="C101" s="66" t="s">
        <v>459</v>
      </c>
      <c r="D101" s="57" t="s">
        <v>227</v>
      </c>
    </row>
    <row r="102" spans="3:4">
      <c r="C102" s="66" t="s">
        <v>463</v>
      </c>
      <c r="D102" s="57" t="s">
        <v>227</v>
      </c>
    </row>
    <row r="103" spans="3:4">
      <c r="C103" s="66" t="s">
        <v>465</v>
      </c>
      <c r="D103" s="57" t="s">
        <v>227</v>
      </c>
    </row>
    <row r="104" spans="3:4">
      <c r="C104" s="66" t="s">
        <v>469</v>
      </c>
      <c r="D104" s="57" t="s">
        <v>227</v>
      </c>
    </row>
    <row r="105" spans="3:4">
      <c r="C105" s="66" t="s">
        <v>476</v>
      </c>
      <c r="D105" s="57" t="s">
        <v>227</v>
      </c>
    </row>
    <row r="106" spans="3:4">
      <c r="C106" s="66" t="s">
        <v>478</v>
      </c>
      <c r="D106" s="57" t="s">
        <v>227</v>
      </c>
    </row>
    <row r="107" spans="3:4">
      <c r="C107" s="66" t="s">
        <v>480</v>
      </c>
      <c r="D107" s="57" t="s">
        <v>227</v>
      </c>
    </row>
    <row r="108" spans="3:4">
      <c r="C108" s="66" t="s">
        <v>487</v>
      </c>
      <c r="D108" s="57" t="s">
        <v>227</v>
      </c>
    </row>
    <row r="109" spans="3:4">
      <c r="C109" s="66" t="s">
        <v>490</v>
      </c>
      <c r="D109" s="57" t="s">
        <v>228</v>
      </c>
    </row>
    <row r="110" spans="3:4">
      <c r="C110" s="66" t="s">
        <v>504</v>
      </c>
      <c r="D110" s="57" t="s">
        <v>59</v>
      </c>
    </row>
    <row r="111" spans="3:4">
      <c r="C111" s="66" t="s">
        <v>507</v>
      </c>
      <c r="D111" s="57" t="s">
        <v>227</v>
      </c>
    </row>
    <row r="112" spans="3:4">
      <c r="C112" s="66" t="s">
        <v>514</v>
      </c>
      <c r="D112" s="57" t="s">
        <v>227</v>
      </c>
    </row>
    <row r="113" spans="3:4">
      <c r="C113" s="66" t="s">
        <v>516</v>
      </c>
      <c r="D113" s="57" t="s">
        <v>227</v>
      </c>
    </row>
    <row r="114" spans="3:4">
      <c r="C114" s="66" t="s">
        <v>520</v>
      </c>
      <c r="D114" s="57" t="s">
        <v>227</v>
      </c>
    </row>
    <row r="115" spans="3:4">
      <c r="C115" s="66" t="s">
        <v>522</v>
      </c>
      <c r="D115" s="57" t="s">
        <v>227</v>
      </c>
    </row>
    <row r="116" spans="3:4">
      <c r="C116" s="66" t="s">
        <v>530</v>
      </c>
      <c r="D116" s="57" t="s">
        <v>227</v>
      </c>
    </row>
    <row r="117" spans="3:4">
      <c r="C117" s="66" t="s">
        <v>532</v>
      </c>
      <c r="D117" s="57" t="s">
        <v>227</v>
      </c>
    </row>
    <row r="118" spans="3:4">
      <c r="C118" s="66" t="s">
        <v>537</v>
      </c>
      <c r="D118" s="57" t="s">
        <v>227</v>
      </c>
    </row>
    <row r="119" spans="3:4">
      <c r="C119" s="66" t="s">
        <v>539</v>
      </c>
      <c r="D119" s="57" t="s">
        <v>227</v>
      </c>
    </row>
    <row r="120" spans="3:4">
      <c r="C120" s="66" t="s">
        <v>545</v>
      </c>
      <c r="D120" s="57" t="s">
        <v>227</v>
      </c>
    </row>
    <row r="121" spans="3:4">
      <c r="C121" s="66" t="s">
        <v>559</v>
      </c>
      <c r="D121" s="57" t="s">
        <v>227</v>
      </c>
    </row>
    <row r="122" spans="3:4">
      <c r="C122" s="66" t="s">
        <v>567</v>
      </c>
      <c r="D122" s="57" t="s">
        <v>227</v>
      </c>
    </row>
    <row r="123" spans="3:4">
      <c r="C123" s="66" t="s">
        <v>569</v>
      </c>
      <c r="D123" s="57" t="s">
        <v>55</v>
      </c>
    </row>
    <row r="124" spans="3:4">
      <c r="C124" s="66" t="s">
        <v>574</v>
      </c>
      <c r="D124" s="57" t="s">
        <v>228</v>
      </c>
    </row>
    <row r="125" spans="3:4">
      <c r="C125" s="66" t="s">
        <v>578</v>
      </c>
      <c r="D125" s="57" t="s">
        <v>55</v>
      </c>
    </row>
    <row r="126" spans="3:4">
      <c r="C126" s="66" t="s">
        <v>582</v>
      </c>
      <c r="D126" s="57" t="s">
        <v>227</v>
      </c>
    </row>
    <row r="127" spans="3:4">
      <c r="C127" s="66" t="s">
        <v>587</v>
      </c>
      <c r="D127" s="57" t="s">
        <v>227</v>
      </c>
    </row>
    <row r="128" spans="3:4">
      <c r="C128" s="66" t="s">
        <v>595</v>
      </c>
      <c r="D128" s="57" t="s">
        <v>227</v>
      </c>
    </row>
    <row r="129" spans="3:4">
      <c r="C129" s="66" t="s">
        <v>600</v>
      </c>
      <c r="D129" s="57" t="s">
        <v>228</v>
      </c>
    </row>
    <row r="130" spans="3:4">
      <c r="C130" s="66" t="s">
        <v>602</v>
      </c>
      <c r="D130" s="57" t="s">
        <v>227</v>
      </c>
    </row>
    <row r="131" spans="3:4">
      <c r="C131" s="66" t="s">
        <v>603</v>
      </c>
      <c r="D131" s="57" t="s">
        <v>227</v>
      </c>
    </row>
    <row r="132" spans="3:4">
      <c r="C132" s="66" t="s">
        <v>606</v>
      </c>
      <c r="D132" s="57" t="s">
        <v>227</v>
      </c>
    </row>
    <row r="133" spans="3:4">
      <c r="C133" s="66" t="s">
        <v>720</v>
      </c>
      <c r="D133" s="57" t="s">
        <v>227</v>
      </c>
    </row>
    <row r="134" spans="3:4">
      <c r="C134" s="66" t="s">
        <v>874</v>
      </c>
      <c r="D134" s="57" t="s">
        <v>227</v>
      </c>
    </row>
    <row r="135" spans="3:4">
      <c r="C135" s="66" t="s">
        <v>878</v>
      </c>
      <c r="D135" s="57" t="s">
        <v>227</v>
      </c>
    </row>
    <row r="136" spans="3:4">
      <c r="C136" s="66" t="s">
        <v>880</v>
      </c>
      <c r="D136" s="57" t="s">
        <v>227</v>
      </c>
    </row>
    <row r="137" spans="3:4">
      <c r="C137" s="66" t="s">
        <v>931</v>
      </c>
      <c r="D137" s="57" t="s">
        <v>227</v>
      </c>
    </row>
    <row r="138" spans="3:4">
      <c r="C138" s="66" t="s">
        <v>948</v>
      </c>
      <c r="D138" s="57" t="s">
        <v>227</v>
      </c>
    </row>
    <row r="139" spans="3:4">
      <c r="C139" s="66" t="s">
        <v>950</v>
      </c>
      <c r="D139" s="57" t="s">
        <v>227</v>
      </c>
    </row>
    <row r="140" spans="3:4">
      <c r="C140" s="66" t="s">
        <v>1099</v>
      </c>
      <c r="D140" s="57" t="s">
        <v>227</v>
      </c>
    </row>
    <row r="141" spans="3:4">
      <c r="C141" s="66" t="s">
        <v>1207</v>
      </c>
      <c r="D141" s="57" t="s">
        <v>227</v>
      </c>
    </row>
    <row r="142" spans="3:4">
      <c r="C142" s="66" t="s">
        <v>1466</v>
      </c>
      <c r="D142" s="57" t="s">
        <v>227</v>
      </c>
    </row>
    <row r="143" spans="3:4">
      <c r="C143" s="66" t="s">
        <v>1620</v>
      </c>
      <c r="D143" s="57" t="s">
        <v>227</v>
      </c>
    </row>
    <row r="144" spans="3:4">
      <c r="C144" s="66" t="s">
        <v>1711</v>
      </c>
      <c r="D144" s="57" t="s">
        <v>227</v>
      </c>
    </row>
    <row r="145" spans="3:4">
      <c r="C145" s="66" t="s">
        <v>1830</v>
      </c>
      <c r="D145" s="57" t="s">
        <v>227</v>
      </c>
    </row>
    <row r="146" spans="3:4">
      <c r="C146" s="66" t="s">
        <v>2136</v>
      </c>
      <c r="D146" s="57" t="s">
        <v>227</v>
      </c>
    </row>
    <row r="147" spans="3:4">
      <c r="C147" s="66" t="s">
        <v>609</v>
      </c>
      <c r="D147" s="57" t="s">
        <v>227</v>
      </c>
    </row>
    <row r="148" spans="3:4">
      <c r="C148" s="66" t="s">
        <v>616</v>
      </c>
      <c r="D148" s="57" t="s">
        <v>227</v>
      </c>
    </row>
    <row r="149" spans="3:4">
      <c r="C149" s="66" t="s">
        <v>2585</v>
      </c>
      <c r="D149" s="57" t="s">
        <v>227</v>
      </c>
    </row>
    <row r="150" spans="3:4">
      <c r="C150" s="66" t="s">
        <v>617</v>
      </c>
      <c r="D150" s="57" t="s">
        <v>55</v>
      </c>
    </row>
    <row r="151" spans="3:4">
      <c r="C151" s="66" t="s">
        <v>619</v>
      </c>
      <c r="D151" s="57" t="s">
        <v>228</v>
      </c>
    </row>
    <row r="152" spans="3:4">
      <c r="C152" s="66" t="s">
        <v>625</v>
      </c>
      <c r="D152" s="57" t="s">
        <v>55</v>
      </c>
    </row>
    <row r="153" spans="3:4">
      <c r="C153" s="66" t="s">
        <v>628</v>
      </c>
      <c r="D153" s="57" t="s">
        <v>31</v>
      </c>
    </row>
    <row r="154" spans="3:4">
      <c r="C154" s="66">
        <v>0</v>
      </c>
      <c r="D154" s="57" t="s">
        <v>55</v>
      </c>
    </row>
  </sheetData>
  <autoFilter ref="C2:D154" xr:uid="{31ED73E6-4583-4D39-B20D-0A6BAA3A9678}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53B0-275E-4629-9CA2-39E35F1B03A4}">
  <sheetPr>
    <pageSetUpPr fitToPage="1"/>
  </sheetPr>
  <dimension ref="B1:K63"/>
  <sheetViews>
    <sheetView showGridLines="0" zoomScale="70" zoomScaleNormal="70" workbookViewId="0">
      <selection activeCell="J11" sqref="J11"/>
    </sheetView>
  </sheetViews>
  <sheetFormatPr defaultRowHeight="15"/>
  <cols>
    <col min="1" max="1" width="25.7109375" customWidth="1"/>
    <col min="2" max="11" width="15.5703125" customWidth="1"/>
    <col min="12" max="12" width="49.5703125" bestFit="1" customWidth="1"/>
    <col min="13" max="233" width="11.42578125" customWidth="1"/>
    <col min="234" max="235" width="0" hidden="1" customWidth="1"/>
    <col min="236" max="236" width="11.7109375" customWidth="1"/>
    <col min="237" max="237" width="53.85546875" customWidth="1"/>
    <col min="238" max="238" width="26.7109375" bestFit="1" customWidth="1"/>
    <col min="239" max="239" width="15.5703125" customWidth="1"/>
    <col min="240" max="246" width="12.7109375" customWidth="1"/>
    <col min="247" max="247" width="15.42578125" customWidth="1"/>
    <col min="248" max="252" width="12.7109375" customWidth="1"/>
    <col min="253" max="253" width="19.5703125" customWidth="1"/>
    <col min="254" max="254" width="25.7109375" customWidth="1"/>
    <col min="255" max="255" width="11.28515625" bestFit="1" customWidth="1"/>
    <col min="256" max="256" width="4.5703125" bestFit="1" customWidth="1"/>
    <col min="257" max="257" width="11" bestFit="1" customWidth="1"/>
    <col min="258" max="258" width="5.5703125" bestFit="1" customWidth="1"/>
    <col min="259" max="259" width="12.28515625" bestFit="1" customWidth="1"/>
    <col min="260" max="260" width="8.28515625" bestFit="1" customWidth="1"/>
    <col min="261" max="261" width="11.7109375" bestFit="1" customWidth="1"/>
    <col min="262" max="262" width="15" bestFit="1" customWidth="1"/>
    <col min="263" max="263" width="10.28515625" bestFit="1" customWidth="1"/>
    <col min="264" max="264" width="8" bestFit="1" customWidth="1"/>
    <col min="265" max="265" width="49.5703125" bestFit="1" customWidth="1"/>
    <col min="266" max="267" width="20.28515625" bestFit="1" customWidth="1"/>
    <col min="268" max="489" width="11.42578125" customWidth="1"/>
    <col min="490" max="491" width="0" hidden="1" customWidth="1"/>
    <col min="492" max="492" width="11.7109375" customWidth="1"/>
    <col min="493" max="493" width="53.85546875" customWidth="1"/>
    <col min="494" max="494" width="26.7109375" bestFit="1" customWidth="1"/>
    <col min="495" max="495" width="15.5703125" customWidth="1"/>
    <col min="496" max="502" width="12.7109375" customWidth="1"/>
    <col min="503" max="503" width="15.42578125" customWidth="1"/>
    <col min="504" max="508" width="12.7109375" customWidth="1"/>
    <col min="509" max="509" width="19.5703125" customWidth="1"/>
    <col min="510" max="510" width="25.7109375" customWidth="1"/>
    <col min="511" max="511" width="11.28515625" bestFit="1" customWidth="1"/>
    <col min="512" max="512" width="4.5703125" bestFit="1" customWidth="1"/>
    <col min="513" max="513" width="11" bestFit="1" customWidth="1"/>
    <col min="514" max="514" width="5.5703125" bestFit="1" customWidth="1"/>
    <col min="515" max="515" width="12.28515625" bestFit="1" customWidth="1"/>
    <col min="516" max="516" width="8.28515625" bestFit="1" customWidth="1"/>
    <col min="517" max="517" width="11.7109375" bestFit="1" customWidth="1"/>
    <col min="518" max="518" width="15" bestFit="1" customWidth="1"/>
    <col min="519" max="519" width="10.28515625" bestFit="1" customWidth="1"/>
    <col min="520" max="520" width="8" bestFit="1" customWidth="1"/>
    <col min="521" max="521" width="49.5703125" bestFit="1" customWidth="1"/>
    <col min="522" max="523" width="20.28515625" bestFit="1" customWidth="1"/>
    <col min="524" max="745" width="11.42578125" customWidth="1"/>
    <col min="746" max="747" width="0" hidden="1" customWidth="1"/>
    <col min="748" max="748" width="11.7109375" customWidth="1"/>
    <col min="749" max="749" width="53.85546875" customWidth="1"/>
    <col min="750" max="750" width="26.7109375" bestFit="1" customWidth="1"/>
    <col min="751" max="751" width="15.5703125" customWidth="1"/>
    <col min="752" max="758" width="12.7109375" customWidth="1"/>
    <col min="759" max="759" width="15.42578125" customWidth="1"/>
    <col min="760" max="764" width="12.7109375" customWidth="1"/>
    <col min="765" max="765" width="19.5703125" customWidth="1"/>
    <col min="766" max="766" width="25.7109375" customWidth="1"/>
    <col min="767" max="767" width="11.28515625" bestFit="1" customWidth="1"/>
    <col min="768" max="768" width="4.5703125" bestFit="1" customWidth="1"/>
    <col min="769" max="769" width="11" bestFit="1" customWidth="1"/>
    <col min="770" max="770" width="5.5703125" bestFit="1" customWidth="1"/>
    <col min="771" max="771" width="12.28515625" bestFit="1" customWidth="1"/>
    <col min="772" max="772" width="8.28515625" bestFit="1" customWidth="1"/>
    <col min="773" max="773" width="11.7109375" bestFit="1" customWidth="1"/>
    <col min="774" max="774" width="15" bestFit="1" customWidth="1"/>
    <col min="775" max="775" width="10.28515625" bestFit="1" customWidth="1"/>
    <col min="776" max="776" width="8" bestFit="1" customWidth="1"/>
    <col min="777" max="777" width="49.5703125" bestFit="1" customWidth="1"/>
    <col min="778" max="779" width="20.28515625" bestFit="1" customWidth="1"/>
    <col min="780" max="1001" width="11.42578125" customWidth="1"/>
    <col min="1002" max="1003" width="0" hidden="1" customWidth="1"/>
    <col min="1004" max="1004" width="11.7109375" customWidth="1"/>
    <col min="1005" max="1005" width="53.85546875" customWidth="1"/>
    <col min="1006" max="1006" width="26.7109375" bestFit="1" customWidth="1"/>
    <col min="1007" max="1007" width="15.5703125" customWidth="1"/>
    <col min="1008" max="1014" width="12.7109375" customWidth="1"/>
    <col min="1015" max="1015" width="15.42578125" customWidth="1"/>
    <col min="1016" max="1020" width="12.7109375" customWidth="1"/>
    <col min="1021" max="1021" width="19.5703125" customWidth="1"/>
    <col min="1022" max="1022" width="25.7109375" customWidth="1"/>
    <col min="1023" max="1023" width="11.28515625" bestFit="1" customWidth="1"/>
    <col min="1024" max="1024" width="4.5703125" bestFit="1" customWidth="1"/>
    <col min="1025" max="1025" width="11" bestFit="1" customWidth="1"/>
    <col min="1026" max="1026" width="5.5703125" bestFit="1" customWidth="1"/>
    <col min="1027" max="1027" width="12.28515625" bestFit="1" customWidth="1"/>
    <col min="1028" max="1028" width="8.28515625" bestFit="1" customWidth="1"/>
    <col min="1029" max="1029" width="11.7109375" bestFit="1" customWidth="1"/>
    <col min="1030" max="1030" width="15" bestFit="1" customWidth="1"/>
    <col min="1031" max="1031" width="10.28515625" bestFit="1" customWidth="1"/>
    <col min="1032" max="1032" width="8" bestFit="1" customWidth="1"/>
    <col min="1033" max="1033" width="49.5703125" bestFit="1" customWidth="1"/>
    <col min="1034" max="1035" width="20.28515625" bestFit="1" customWidth="1"/>
    <col min="1036" max="1257" width="11.42578125" customWidth="1"/>
    <col min="1258" max="1259" width="0" hidden="1" customWidth="1"/>
    <col min="1260" max="1260" width="11.7109375" customWidth="1"/>
    <col min="1261" max="1261" width="53.85546875" customWidth="1"/>
    <col min="1262" max="1262" width="26.7109375" bestFit="1" customWidth="1"/>
    <col min="1263" max="1263" width="15.5703125" customWidth="1"/>
    <col min="1264" max="1270" width="12.7109375" customWidth="1"/>
    <col min="1271" max="1271" width="15.42578125" customWidth="1"/>
    <col min="1272" max="1276" width="12.7109375" customWidth="1"/>
    <col min="1277" max="1277" width="19.5703125" customWidth="1"/>
    <col min="1278" max="1278" width="25.7109375" customWidth="1"/>
    <col min="1279" max="1279" width="11.28515625" bestFit="1" customWidth="1"/>
    <col min="1280" max="1280" width="4.5703125" bestFit="1" customWidth="1"/>
    <col min="1281" max="1281" width="11" bestFit="1" customWidth="1"/>
    <col min="1282" max="1282" width="5.5703125" bestFit="1" customWidth="1"/>
    <col min="1283" max="1283" width="12.28515625" bestFit="1" customWidth="1"/>
    <col min="1284" max="1284" width="8.28515625" bestFit="1" customWidth="1"/>
    <col min="1285" max="1285" width="11.7109375" bestFit="1" customWidth="1"/>
    <col min="1286" max="1286" width="15" bestFit="1" customWidth="1"/>
    <col min="1287" max="1287" width="10.28515625" bestFit="1" customWidth="1"/>
    <col min="1288" max="1288" width="8" bestFit="1" customWidth="1"/>
    <col min="1289" max="1289" width="49.5703125" bestFit="1" customWidth="1"/>
    <col min="1290" max="1291" width="20.28515625" bestFit="1" customWidth="1"/>
    <col min="1292" max="1513" width="11.42578125" customWidth="1"/>
    <col min="1514" max="1515" width="0" hidden="1" customWidth="1"/>
    <col min="1516" max="1516" width="11.7109375" customWidth="1"/>
    <col min="1517" max="1517" width="53.85546875" customWidth="1"/>
    <col min="1518" max="1518" width="26.7109375" bestFit="1" customWidth="1"/>
    <col min="1519" max="1519" width="15.5703125" customWidth="1"/>
    <col min="1520" max="1526" width="12.7109375" customWidth="1"/>
    <col min="1527" max="1527" width="15.42578125" customWidth="1"/>
    <col min="1528" max="1532" width="12.7109375" customWidth="1"/>
    <col min="1533" max="1533" width="19.5703125" customWidth="1"/>
    <col min="1534" max="1534" width="25.7109375" customWidth="1"/>
    <col min="1535" max="1535" width="11.28515625" bestFit="1" customWidth="1"/>
    <col min="1536" max="1536" width="4.5703125" bestFit="1" customWidth="1"/>
    <col min="1537" max="1537" width="11" bestFit="1" customWidth="1"/>
    <col min="1538" max="1538" width="5.5703125" bestFit="1" customWidth="1"/>
    <col min="1539" max="1539" width="12.28515625" bestFit="1" customWidth="1"/>
    <col min="1540" max="1540" width="8.28515625" bestFit="1" customWidth="1"/>
    <col min="1541" max="1541" width="11.7109375" bestFit="1" customWidth="1"/>
    <col min="1542" max="1542" width="15" bestFit="1" customWidth="1"/>
    <col min="1543" max="1543" width="10.28515625" bestFit="1" customWidth="1"/>
    <col min="1544" max="1544" width="8" bestFit="1" customWidth="1"/>
    <col min="1545" max="1545" width="49.5703125" bestFit="1" customWidth="1"/>
    <col min="1546" max="1547" width="20.28515625" bestFit="1" customWidth="1"/>
    <col min="1548" max="1769" width="11.42578125" customWidth="1"/>
    <col min="1770" max="1771" width="0" hidden="1" customWidth="1"/>
    <col min="1772" max="1772" width="11.7109375" customWidth="1"/>
    <col min="1773" max="1773" width="53.85546875" customWidth="1"/>
    <col min="1774" max="1774" width="26.7109375" bestFit="1" customWidth="1"/>
    <col min="1775" max="1775" width="15.5703125" customWidth="1"/>
    <col min="1776" max="1782" width="12.7109375" customWidth="1"/>
    <col min="1783" max="1783" width="15.42578125" customWidth="1"/>
    <col min="1784" max="1788" width="12.7109375" customWidth="1"/>
    <col min="1789" max="1789" width="19.5703125" customWidth="1"/>
    <col min="1790" max="1790" width="25.7109375" customWidth="1"/>
    <col min="1791" max="1791" width="11.28515625" bestFit="1" customWidth="1"/>
    <col min="1792" max="1792" width="4.5703125" bestFit="1" customWidth="1"/>
    <col min="1793" max="1793" width="11" bestFit="1" customWidth="1"/>
    <col min="1794" max="1794" width="5.5703125" bestFit="1" customWidth="1"/>
    <col min="1795" max="1795" width="12.28515625" bestFit="1" customWidth="1"/>
    <col min="1796" max="1796" width="8.28515625" bestFit="1" customWidth="1"/>
    <col min="1797" max="1797" width="11.7109375" bestFit="1" customWidth="1"/>
    <col min="1798" max="1798" width="15" bestFit="1" customWidth="1"/>
    <col min="1799" max="1799" width="10.28515625" bestFit="1" customWidth="1"/>
    <col min="1800" max="1800" width="8" bestFit="1" customWidth="1"/>
    <col min="1801" max="1801" width="49.5703125" bestFit="1" customWidth="1"/>
    <col min="1802" max="1803" width="20.28515625" bestFit="1" customWidth="1"/>
    <col min="1804" max="2025" width="11.42578125" customWidth="1"/>
    <col min="2026" max="2027" width="0" hidden="1" customWidth="1"/>
    <col min="2028" max="2028" width="11.7109375" customWidth="1"/>
    <col min="2029" max="2029" width="53.85546875" customWidth="1"/>
    <col min="2030" max="2030" width="26.7109375" bestFit="1" customWidth="1"/>
    <col min="2031" max="2031" width="15.5703125" customWidth="1"/>
    <col min="2032" max="2038" width="12.7109375" customWidth="1"/>
    <col min="2039" max="2039" width="15.42578125" customWidth="1"/>
    <col min="2040" max="2044" width="12.7109375" customWidth="1"/>
    <col min="2045" max="2045" width="19.5703125" customWidth="1"/>
    <col min="2046" max="2046" width="25.7109375" customWidth="1"/>
    <col min="2047" max="2047" width="11.28515625" bestFit="1" customWidth="1"/>
    <col min="2048" max="2048" width="4.5703125" bestFit="1" customWidth="1"/>
    <col min="2049" max="2049" width="11" bestFit="1" customWidth="1"/>
    <col min="2050" max="2050" width="5.5703125" bestFit="1" customWidth="1"/>
    <col min="2051" max="2051" width="12.28515625" bestFit="1" customWidth="1"/>
    <col min="2052" max="2052" width="8.28515625" bestFit="1" customWidth="1"/>
    <col min="2053" max="2053" width="11.7109375" bestFit="1" customWidth="1"/>
    <col min="2054" max="2054" width="15" bestFit="1" customWidth="1"/>
    <col min="2055" max="2055" width="10.28515625" bestFit="1" customWidth="1"/>
    <col min="2056" max="2056" width="8" bestFit="1" customWidth="1"/>
    <col min="2057" max="2057" width="49.5703125" bestFit="1" customWidth="1"/>
    <col min="2058" max="2059" width="20.28515625" bestFit="1" customWidth="1"/>
    <col min="2060" max="2281" width="11.42578125" customWidth="1"/>
    <col min="2282" max="2283" width="0" hidden="1" customWidth="1"/>
    <col min="2284" max="2284" width="11.7109375" customWidth="1"/>
    <col min="2285" max="2285" width="53.85546875" customWidth="1"/>
    <col min="2286" max="2286" width="26.7109375" bestFit="1" customWidth="1"/>
    <col min="2287" max="2287" width="15.5703125" customWidth="1"/>
    <col min="2288" max="2294" width="12.7109375" customWidth="1"/>
    <col min="2295" max="2295" width="15.42578125" customWidth="1"/>
    <col min="2296" max="2300" width="12.7109375" customWidth="1"/>
    <col min="2301" max="2301" width="19.5703125" customWidth="1"/>
    <col min="2302" max="2302" width="25.7109375" customWidth="1"/>
    <col min="2303" max="2303" width="11.28515625" bestFit="1" customWidth="1"/>
    <col min="2304" max="2304" width="4.5703125" bestFit="1" customWidth="1"/>
    <col min="2305" max="2305" width="11" bestFit="1" customWidth="1"/>
    <col min="2306" max="2306" width="5.5703125" bestFit="1" customWidth="1"/>
    <col min="2307" max="2307" width="12.28515625" bestFit="1" customWidth="1"/>
    <col min="2308" max="2308" width="8.28515625" bestFit="1" customWidth="1"/>
    <col min="2309" max="2309" width="11.7109375" bestFit="1" customWidth="1"/>
    <col min="2310" max="2310" width="15" bestFit="1" customWidth="1"/>
    <col min="2311" max="2311" width="10.28515625" bestFit="1" customWidth="1"/>
    <col min="2312" max="2312" width="8" bestFit="1" customWidth="1"/>
    <col min="2313" max="2313" width="49.5703125" bestFit="1" customWidth="1"/>
    <col min="2314" max="2315" width="20.28515625" bestFit="1" customWidth="1"/>
    <col min="2316" max="2537" width="11.42578125" customWidth="1"/>
    <col min="2538" max="2539" width="0" hidden="1" customWidth="1"/>
    <col min="2540" max="2540" width="11.7109375" customWidth="1"/>
    <col min="2541" max="2541" width="53.85546875" customWidth="1"/>
    <col min="2542" max="2542" width="26.7109375" bestFit="1" customWidth="1"/>
    <col min="2543" max="2543" width="15.5703125" customWidth="1"/>
    <col min="2544" max="2550" width="12.7109375" customWidth="1"/>
    <col min="2551" max="2551" width="15.42578125" customWidth="1"/>
    <col min="2552" max="2556" width="12.7109375" customWidth="1"/>
    <col min="2557" max="2557" width="19.5703125" customWidth="1"/>
    <col min="2558" max="2558" width="25.7109375" customWidth="1"/>
    <col min="2559" max="2559" width="11.28515625" bestFit="1" customWidth="1"/>
    <col min="2560" max="2560" width="4.5703125" bestFit="1" customWidth="1"/>
    <col min="2561" max="2561" width="11" bestFit="1" customWidth="1"/>
    <col min="2562" max="2562" width="5.5703125" bestFit="1" customWidth="1"/>
    <col min="2563" max="2563" width="12.28515625" bestFit="1" customWidth="1"/>
    <col min="2564" max="2564" width="8.28515625" bestFit="1" customWidth="1"/>
    <col min="2565" max="2565" width="11.7109375" bestFit="1" customWidth="1"/>
    <col min="2566" max="2566" width="15" bestFit="1" customWidth="1"/>
    <col min="2567" max="2567" width="10.28515625" bestFit="1" customWidth="1"/>
    <col min="2568" max="2568" width="8" bestFit="1" customWidth="1"/>
    <col min="2569" max="2569" width="49.5703125" bestFit="1" customWidth="1"/>
    <col min="2570" max="2571" width="20.28515625" bestFit="1" customWidth="1"/>
    <col min="2572" max="2793" width="11.42578125" customWidth="1"/>
    <col min="2794" max="2795" width="0" hidden="1" customWidth="1"/>
    <col min="2796" max="2796" width="11.7109375" customWidth="1"/>
    <col min="2797" max="2797" width="53.85546875" customWidth="1"/>
    <col min="2798" max="2798" width="26.7109375" bestFit="1" customWidth="1"/>
    <col min="2799" max="2799" width="15.5703125" customWidth="1"/>
    <col min="2800" max="2806" width="12.7109375" customWidth="1"/>
    <col min="2807" max="2807" width="15.42578125" customWidth="1"/>
    <col min="2808" max="2812" width="12.7109375" customWidth="1"/>
    <col min="2813" max="2813" width="19.5703125" customWidth="1"/>
    <col min="2814" max="2814" width="25.7109375" customWidth="1"/>
    <col min="2815" max="2815" width="11.28515625" bestFit="1" customWidth="1"/>
    <col min="2816" max="2816" width="4.5703125" bestFit="1" customWidth="1"/>
    <col min="2817" max="2817" width="11" bestFit="1" customWidth="1"/>
    <col min="2818" max="2818" width="5.5703125" bestFit="1" customWidth="1"/>
    <col min="2819" max="2819" width="12.28515625" bestFit="1" customWidth="1"/>
    <col min="2820" max="2820" width="8.28515625" bestFit="1" customWidth="1"/>
    <col min="2821" max="2821" width="11.7109375" bestFit="1" customWidth="1"/>
    <col min="2822" max="2822" width="15" bestFit="1" customWidth="1"/>
    <col min="2823" max="2823" width="10.28515625" bestFit="1" customWidth="1"/>
    <col min="2824" max="2824" width="8" bestFit="1" customWidth="1"/>
    <col min="2825" max="2825" width="49.5703125" bestFit="1" customWidth="1"/>
    <col min="2826" max="2827" width="20.28515625" bestFit="1" customWidth="1"/>
    <col min="2828" max="3049" width="11.42578125" customWidth="1"/>
    <col min="3050" max="3051" width="0" hidden="1" customWidth="1"/>
    <col min="3052" max="3052" width="11.7109375" customWidth="1"/>
    <col min="3053" max="3053" width="53.85546875" customWidth="1"/>
    <col min="3054" max="3054" width="26.7109375" bestFit="1" customWidth="1"/>
    <col min="3055" max="3055" width="15.5703125" customWidth="1"/>
    <col min="3056" max="3062" width="12.7109375" customWidth="1"/>
    <col min="3063" max="3063" width="15.42578125" customWidth="1"/>
    <col min="3064" max="3068" width="12.7109375" customWidth="1"/>
    <col min="3069" max="3069" width="19.5703125" customWidth="1"/>
    <col min="3070" max="3070" width="25.7109375" customWidth="1"/>
    <col min="3071" max="3071" width="11.28515625" bestFit="1" customWidth="1"/>
    <col min="3072" max="3072" width="4.5703125" bestFit="1" customWidth="1"/>
    <col min="3073" max="3073" width="11" bestFit="1" customWidth="1"/>
    <col min="3074" max="3074" width="5.5703125" bestFit="1" customWidth="1"/>
    <col min="3075" max="3075" width="12.28515625" bestFit="1" customWidth="1"/>
    <col min="3076" max="3076" width="8.28515625" bestFit="1" customWidth="1"/>
    <col min="3077" max="3077" width="11.7109375" bestFit="1" customWidth="1"/>
    <col min="3078" max="3078" width="15" bestFit="1" customWidth="1"/>
    <col min="3079" max="3079" width="10.28515625" bestFit="1" customWidth="1"/>
    <col min="3080" max="3080" width="8" bestFit="1" customWidth="1"/>
    <col min="3081" max="3081" width="49.5703125" bestFit="1" customWidth="1"/>
    <col min="3082" max="3083" width="20.28515625" bestFit="1" customWidth="1"/>
    <col min="3084" max="3305" width="11.42578125" customWidth="1"/>
    <col min="3306" max="3307" width="0" hidden="1" customWidth="1"/>
    <col min="3308" max="3308" width="11.7109375" customWidth="1"/>
    <col min="3309" max="3309" width="53.85546875" customWidth="1"/>
    <col min="3310" max="3310" width="26.7109375" bestFit="1" customWidth="1"/>
    <col min="3311" max="3311" width="15.5703125" customWidth="1"/>
    <col min="3312" max="3318" width="12.7109375" customWidth="1"/>
    <col min="3319" max="3319" width="15.42578125" customWidth="1"/>
    <col min="3320" max="3324" width="12.7109375" customWidth="1"/>
    <col min="3325" max="3325" width="19.5703125" customWidth="1"/>
    <col min="3326" max="3326" width="25.7109375" customWidth="1"/>
    <col min="3327" max="3327" width="11.28515625" bestFit="1" customWidth="1"/>
    <col min="3328" max="3328" width="4.5703125" bestFit="1" customWidth="1"/>
    <col min="3329" max="3329" width="11" bestFit="1" customWidth="1"/>
    <col min="3330" max="3330" width="5.5703125" bestFit="1" customWidth="1"/>
    <col min="3331" max="3331" width="12.28515625" bestFit="1" customWidth="1"/>
    <col min="3332" max="3332" width="8.28515625" bestFit="1" customWidth="1"/>
    <col min="3333" max="3333" width="11.7109375" bestFit="1" customWidth="1"/>
    <col min="3334" max="3334" width="15" bestFit="1" customWidth="1"/>
    <col min="3335" max="3335" width="10.28515625" bestFit="1" customWidth="1"/>
    <col min="3336" max="3336" width="8" bestFit="1" customWidth="1"/>
    <col min="3337" max="3337" width="49.5703125" bestFit="1" customWidth="1"/>
    <col min="3338" max="3339" width="20.28515625" bestFit="1" customWidth="1"/>
    <col min="3340" max="3561" width="11.42578125" customWidth="1"/>
    <col min="3562" max="3563" width="0" hidden="1" customWidth="1"/>
    <col min="3564" max="3564" width="11.7109375" customWidth="1"/>
    <col min="3565" max="3565" width="53.85546875" customWidth="1"/>
    <col min="3566" max="3566" width="26.7109375" bestFit="1" customWidth="1"/>
    <col min="3567" max="3567" width="15.5703125" customWidth="1"/>
    <col min="3568" max="3574" width="12.7109375" customWidth="1"/>
    <col min="3575" max="3575" width="15.42578125" customWidth="1"/>
    <col min="3576" max="3580" width="12.7109375" customWidth="1"/>
    <col min="3581" max="3581" width="19.5703125" customWidth="1"/>
    <col min="3582" max="3582" width="25.7109375" customWidth="1"/>
    <col min="3583" max="3583" width="11.28515625" bestFit="1" customWidth="1"/>
    <col min="3584" max="3584" width="4.5703125" bestFit="1" customWidth="1"/>
    <col min="3585" max="3585" width="11" bestFit="1" customWidth="1"/>
    <col min="3586" max="3586" width="5.5703125" bestFit="1" customWidth="1"/>
    <col min="3587" max="3587" width="12.28515625" bestFit="1" customWidth="1"/>
    <col min="3588" max="3588" width="8.28515625" bestFit="1" customWidth="1"/>
    <col min="3589" max="3589" width="11.7109375" bestFit="1" customWidth="1"/>
    <col min="3590" max="3590" width="15" bestFit="1" customWidth="1"/>
    <col min="3591" max="3591" width="10.28515625" bestFit="1" customWidth="1"/>
    <col min="3592" max="3592" width="8" bestFit="1" customWidth="1"/>
    <col min="3593" max="3593" width="49.5703125" bestFit="1" customWidth="1"/>
    <col min="3594" max="3595" width="20.28515625" bestFit="1" customWidth="1"/>
    <col min="3596" max="3817" width="11.42578125" customWidth="1"/>
    <col min="3818" max="3819" width="0" hidden="1" customWidth="1"/>
    <col min="3820" max="3820" width="11.7109375" customWidth="1"/>
    <col min="3821" max="3821" width="53.85546875" customWidth="1"/>
    <col min="3822" max="3822" width="26.7109375" bestFit="1" customWidth="1"/>
    <col min="3823" max="3823" width="15.5703125" customWidth="1"/>
    <col min="3824" max="3830" width="12.7109375" customWidth="1"/>
    <col min="3831" max="3831" width="15.42578125" customWidth="1"/>
    <col min="3832" max="3836" width="12.7109375" customWidth="1"/>
    <col min="3837" max="3837" width="19.5703125" customWidth="1"/>
    <col min="3838" max="3838" width="25.7109375" customWidth="1"/>
    <col min="3839" max="3839" width="11.28515625" bestFit="1" customWidth="1"/>
    <col min="3840" max="3840" width="4.5703125" bestFit="1" customWidth="1"/>
    <col min="3841" max="3841" width="11" bestFit="1" customWidth="1"/>
    <col min="3842" max="3842" width="5.5703125" bestFit="1" customWidth="1"/>
    <col min="3843" max="3843" width="12.28515625" bestFit="1" customWidth="1"/>
    <col min="3844" max="3844" width="8.28515625" bestFit="1" customWidth="1"/>
    <col min="3845" max="3845" width="11.7109375" bestFit="1" customWidth="1"/>
    <col min="3846" max="3846" width="15" bestFit="1" customWidth="1"/>
    <col min="3847" max="3847" width="10.28515625" bestFit="1" customWidth="1"/>
    <col min="3848" max="3848" width="8" bestFit="1" customWidth="1"/>
    <col min="3849" max="3849" width="49.5703125" bestFit="1" customWidth="1"/>
    <col min="3850" max="3851" width="20.28515625" bestFit="1" customWidth="1"/>
    <col min="3852" max="4073" width="11.42578125" customWidth="1"/>
    <col min="4074" max="4075" width="0" hidden="1" customWidth="1"/>
    <col min="4076" max="4076" width="11.7109375" customWidth="1"/>
    <col min="4077" max="4077" width="53.85546875" customWidth="1"/>
    <col min="4078" max="4078" width="26.7109375" bestFit="1" customWidth="1"/>
    <col min="4079" max="4079" width="15.5703125" customWidth="1"/>
    <col min="4080" max="4086" width="12.7109375" customWidth="1"/>
    <col min="4087" max="4087" width="15.42578125" customWidth="1"/>
    <col min="4088" max="4092" width="12.7109375" customWidth="1"/>
    <col min="4093" max="4093" width="19.5703125" customWidth="1"/>
    <col min="4094" max="4094" width="25.7109375" customWidth="1"/>
    <col min="4095" max="4095" width="11.28515625" bestFit="1" customWidth="1"/>
    <col min="4096" max="4096" width="4.5703125" bestFit="1" customWidth="1"/>
    <col min="4097" max="4097" width="11" bestFit="1" customWidth="1"/>
    <col min="4098" max="4098" width="5.5703125" bestFit="1" customWidth="1"/>
    <col min="4099" max="4099" width="12.28515625" bestFit="1" customWidth="1"/>
    <col min="4100" max="4100" width="8.28515625" bestFit="1" customWidth="1"/>
    <col min="4101" max="4101" width="11.7109375" bestFit="1" customWidth="1"/>
    <col min="4102" max="4102" width="15" bestFit="1" customWidth="1"/>
    <col min="4103" max="4103" width="10.28515625" bestFit="1" customWidth="1"/>
    <col min="4104" max="4104" width="8" bestFit="1" customWidth="1"/>
    <col min="4105" max="4105" width="49.5703125" bestFit="1" customWidth="1"/>
    <col min="4106" max="4107" width="20.28515625" bestFit="1" customWidth="1"/>
    <col min="4108" max="4329" width="11.42578125" customWidth="1"/>
    <col min="4330" max="4331" width="0" hidden="1" customWidth="1"/>
    <col min="4332" max="4332" width="11.7109375" customWidth="1"/>
    <col min="4333" max="4333" width="53.85546875" customWidth="1"/>
    <col min="4334" max="4334" width="26.7109375" bestFit="1" customWidth="1"/>
    <col min="4335" max="4335" width="15.5703125" customWidth="1"/>
    <col min="4336" max="4342" width="12.7109375" customWidth="1"/>
    <col min="4343" max="4343" width="15.42578125" customWidth="1"/>
    <col min="4344" max="4348" width="12.7109375" customWidth="1"/>
    <col min="4349" max="4349" width="19.5703125" customWidth="1"/>
    <col min="4350" max="4350" width="25.7109375" customWidth="1"/>
    <col min="4351" max="4351" width="11.28515625" bestFit="1" customWidth="1"/>
    <col min="4352" max="4352" width="4.5703125" bestFit="1" customWidth="1"/>
    <col min="4353" max="4353" width="11" bestFit="1" customWidth="1"/>
    <col min="4354" max="4354" width="5.5703125" bestFit="1" customWidth="1"/>
    <col min="4355" max="4355" width="12.28515625" bestFit="1" customWidth="1"/>
    <col min="4356" max="4356" width="8.28515625" bestFit="1" customWidth="1"/>
    <col min="4357" max="4357" width="11.7109375" bestFit="1" customWidth="1"/>
    <col min="4358" max="4358" width="15" bestFit="1" customWidth="1"/>
    <col min="4359" max="4359" width="10.28515625" bestFit="1" customWidth="1"/>
    <col min="4360" max="4360" width="8" bestFit="1" customWidth="1"/>
    <col min="4361" max="4361" width="49.5703125" bestFit="1" customWidth="1"/>
    <col min="4362" max="4363" width="20.28515625" bestFit="1" customWidth="1"/>
    <col min="4364" max="4585" width="11.42578125" customWidth="1"/>
    <col min="4586" max="4587" width="0" hidden="1" customWidth="1"/>
    <col min="4588" max="4588" width="11.7109375" customWidth="1"/>
    <col min="4589" max="4589" width="53.85546875" customWidth="1"/>
    <col min="4590" max="4590" width="26.7109375" bestFit="1" customWidth="1"/>
    <col min="4591" max="4591" width="15.5703125" customWidth="1"/>
    <col min="4592" max="4598" width="12.7109375" customWidth="1"/>
    <col min="4599" max="4599" width="15.42578125" customWidth="1"/>
    <col min="4600" max="4604" width="12.7109375" customWidth="1"/>
    <col min="4605" max="4605" width="19.5703125" customWidth="1"/>
    <col min="4606" max="4606" width="25.7109375" customWidth="1"/>
    <col min="4607" max="4607" width="11.28515625" bestFit="1" customWidth="1"/>
    <col min="4608" max="4608" width="4.5703125" bestFit="1" customWidth="1"/>
    <col min="4609" max="4609" width="11" bestFit="1" customWidth="1"/>
    <col min="4610" max="4610" width="5.5703125" bestFit="1" customWidth="1"/>
    <col min="4611" max="4611" width="12.28515625" bestFit="1" customWidth="1"/>
    <col min="4612" max="4612" width="8.28515625" bestFit="1" customWidth="1"/>
    <col min="4613" max="4613" width="11.7109375" bestFit="1" customWidth="1"/>
    <col min="4614" max="4614" width="15" bestFit="1" customWidth="1"/>
    <col min="4615" max="4615" width="10.28515625" bestFit="1" customWidth="1"/>
    <col min="4616" max="4616" width="8" bestFit="1" customWidth="1"/>
    <col min="4617" max="4617" width="49.5703125" bestFit="1" customWidth="1"/>
    <col min="4618" max="4619" width="20.28515625" bestFit="1" customWidth="1"/>
    <col min="4620" max="4841" width="11.42578125" customWidth="1"/>
    <col min="4842" max="4843" width="0" hidden="1" customWidth="1"/>
    <col min="4844" max="4844" width="11.7109375" customWidth="1"/>
    <col min="4845" max="4845" width="53.85546875" customWidth="1"/>
    <col min="4846" max="4846" width="26.7109375" bestFit="1" customWidth="1"/>
    <col min="4847" max="4847" width="15.5703125" customWidth="1"/>
    <col min="4848" max="4854" width="12.7109375" customWidth="1"/>
    <col min="4855" max="4855" width="15.42578125" customWidth="1"/>
    <col min="4856" max="4860" width="12.7109375" customWidth="1"/>
    <col min="4861" max="4861" width="19.5703125" customWidth="1"/>
    <col min="4862" max="4862" width="25.7109375" customWidth="1"/>
    <col min="4863" max="4863" width="11.28515625" bestFit="1" customWidth="1"/>
    <col min="4864" max="4864" width="4.5703125" bestFit="1" customWidth="1"/>
    <col min="4865" max="4865" width="11" bestFit="1" customWidth="1"/>
    <col min="4866" max="4866" width="5.5703125" bestFit="1" customWidth="1"/>
    <col min="4867" max="4867" width="12.28515625" bestFit="1" customWidth="1"/>
    <col min="4868" max="4868" width="8.28515625" bestFit="1" customWidth="1"/>
    <col min="4869" max="4869" width="11.7109375" bestFit="1" customWidth="1"/>
    <col min="4870" max="4870" width="15" bestFit="1" customWidth="1"/>
    <col min="4871" max="4871" width="10.28515625" bestFit="1" customWidth="1"/>
    <col min="4872" max="4872" width="8" bestFit="1" customWidth="1"/>
    <col min="4873" max="4873" width="49.5703125" bestFit="1" customWidth="1"/>
    <col min="4874" max="4875" width="20.28515625" bestFit="1" customWidth="1"/>
    <col min="4876" max="5097" width="11.42578125" customWidth="1"/>
    <col min="5098" max="5099" width="0" hidden="1" customWidth="1"/>
    <col min="5100" max="5100" width="11.7109375" customWidth="1"/>
    <col min="5101" max="5101" width="53.85546875" customWidth="1"/>
    <col min="5102" max="5102" width="26.7109375" bestFit="1" customWidth="1"/>
    <col min="5103" max="5103" width="15.5703125" customWidth="1"/>
    <col min="5104" max="5110" width="12.7109375" customWidth="1"/>
    <col min="5111" max="5111" width="15.42578125" customWidth="1"/>
    <col min="5112" max="5116" width="12.7109375" customWidth="1"/>
    <col min="5117" max="5117" width="19.5703125" customWidth="1"/>
    <col min="5118" max="5118" width="25.7109375" customWidth="1"/>
    <col min="5119" max="5119" width="11.28515625" bestFit="1" customWidth="1"/>
    <col min="5120" max="5120" width="4.5703125" bestFit="1" customWidth="1"/>
    <col min="5121" max="5121" width="11" bestFit="1" customWidth="1"/>
    <col min="5122" max="5122" width="5.5703125" bestFit="1" customWidth="1"/>
    <col min="5123" max="5123" width="12.28515625" bestFit="1" customWidth="1"/>
    <col min="5124" max="5124" width="8.28515625" bestFit="1" customWidth="1"/>
    <col min="5125" max="5125" width="11.7109375" bestFit="1" customWidth="1"/>
    <col min="5126" max="5126" width="15" bestFit="1" customWidth="1"/>
    <col min="5127" max="5127" width="10.28515625" bestFit="1" customWidth="1"/>
    <col min="5128" max="5128" width="8" bestFit="1" customWidth="1"/>
    <col min="5129" max="5129" width="49.5703125" bestFit="1" customWidth="1"/>
    <col min="5130" max="5131" width="20.28515625" bestFit="1" customWidth="1"/>
    <col min="5132" max="5353" width="11.42578125" customWidth="1"/>
    <col min="5354" max="5355" width="0" hidden="1" customWidth="1"/>
    <col min="5356" max="5356" width="11.7109375" customWidth="1"/>
    <col min="5357" max="5357" width="53.85546875" customWidth="1"/>
    <col min="5358" max="5358" width="26.7109375" bestFit="1" customWidth="1"/>
    <col min="5359" max="5359" width="15.5703125" customWidth="1"/>
    <col min="5360" max="5366" width="12.7109375" customWidth="1"/>
    <col min="5367" max="5367" width="15.42578125" customWidth="1"/>
    <col min="5368" max="5372" width="12.7109375" customWidth="1"/>
    <col min="5373" max="5373" width="19.5703125" customWidth="1"/>
    <col min="5374" max="5374" width="25.7109375" customWidth="1"/>
    <col min="5375" max="5375" width="11.28515625" bestFit="1" customWidth="1"/>
    <col min="5376" max="5376" width="4.5703125" bestFit="1" customWidth="1"/>
    <col min="5377" max="5377" width="11" bestFit="1" customWidth="1"/>
    <col min="5378" max="5378" width="5.5703125" bestFit="1" customWidth="1"/>
    <col min="5379" max="5379" width="12.28515625" bestFit="1" customWidth="1"/>
    <col min="5380" max="5380" width="8.28515625" bestFit="1" customWidth="1"/>
    <col min="5381" max="5381" width="11.7109375" bestFit="1" customWidth="1"/>
    <col min="5382" max="5382" width="15" bestFit="1" customWidth="1"/>
    <col min="5383" max="5383" width="10.28515625" bestFit="1" customWidth="1"/>
    <col min="5384" max="5384" width="8" bestFit="1" customWidth="1"/>
    <col min="5385" max="5385" width="49.5703125" bestFit="1" customWidth="1"/>
    <col min="5386" max="5387" width="20.28515625" bestFit="1" customWidth="1"/>
    <col min="5388" max="5609" width="11.42578125" customWidth="1"/>
    <col min="5610" max="5611" width="0" hidden="1" customWidth="1"/>
    <col min="5612" max="5612" width="11.7109375" customWidth="1"/>
    <col min="5613" max="5613" width="53.85546875" customWidth="1"/>
    <col min="5614" max="5614" width="26.7109375" bestFit="1" customWidth="1"/>
    <col min="5615" max="5615" width="15.5703125" customWidth="1"/>
    <col min="5616" max="5622" width="12.7109375" customWidth="1"/>
    <col min="5623" max="5623" width="15.42578125" customWidth="1"/>
    <col min="5624" max="5628" width="12.7109375" customWidth="1"/>
    <col min="5629" max="5629" width="19.5703125" customWidth="1"/>
    <col min="5630" max="5630" width="25.7109375" customWidth="1"/>
    <col min="5631" max="5631" width="11.28515625" bestFit="1" customWidth="1"/>
    <col min="5632" max="5632" width="4.5703125" bestFit="1" customWidth="1"/>
    <col min="5633" max="5633" width="11" bestFit="1" customWidth="1"/>
    <col min="5634" max="5634" width="5.5703125" bestFit="1" customWidth="1"/>
    <col min="5635" max="5635" width="12.28515625" bestFit="1" customWidth="1"/>
    <col min="5636" max="5636" width="8.28515625" bestFit="1" customWidth="1"/>
    <col min="5637" max="5637" width="11.7109375" bestFit="1" customWidth="1"/>
    <col min="5638" max="5638" width="15" bestFit="1" customWidth="1"/>
    <col min="5639" max="5639" width="10.28515625" bestFit="1" customWidth="1"/>
    <col min="5640" max="5640" width="8" bestFit="1" customWidth="1"/>
    <col min="5641" max="5641" width="49.5703125" bestFit="1" customWidth="1"/>
    <col min="5642" max="5643" width="20.28515625" bestFit="1" customWidth="1"/>
    <col min="5644" max="5865" width="11.42578125" customWidth="1"/>
    <col min="5866" max="5867" width="0" hidden="1" customWidth="1"/>
    <col min="5868" max="5868" width="11.7109375" customWidth="1"/>
    <col min="5869" max="5869" width="53.85546875" customWidth="1"/>
    <col min="5870" max="5870" width="26.7109375" bestFit="1" customWidth="1"/>
    <col min="5871" max="5871" width="15.5703125" customWidth="1"/>
    <col min="5872" max="5878" width="12.7109375" customWidth="1"/>
    <col min="5879" max="5879" width="15.42578125" customWidth="1"/>
    <col min="5880" max="5884" width="12.7109375" customWidth="1"/>
    <col min="5885" max="5885" width="19.5703125" customWidth="1"/>
    <col min="5886" max="5886" width="25.7109375" customWidth="1"/>
    <col min="5887" max="5887" width="11.28515625" bestFit="1" customWidth="1"/>
    <col min="5888" max="5888" width="4.5703125" bestFit="1" customWidth="1"/>
    <col min="5889" max="5889" width="11" bestFit="1" customWidth="1"/>
    <col min="5890" max="5890" width="5.5703125" bestFit="1" customWidth="1"/>
    <col min="5891" max="5891" width="12.28515625" bestFit="1" customWidth="1"/>
    <col min="5892" max="5892" width="8.28515625" bestFit="1" customWidth="1"/>
    <col min="5893" max="5893" width="11.7109375" bestFit="1" customWidth="1"/>
    <col min="5894" max="5894" width="15" bestFit="1" customWidth="1"/>
    <col min="5895" max="5895" width="10.28515625" bestFit="1" customWidth="1"/>
    <col min="5896" max="5896" width="8" bestFit="1" customWidth="1"/>
    <col min="5897" max="5897" width="49.5703125" bestFit="1" customWidth="1"/>
    <col min="5898" max="5899" width="20.28515625" bestFit="1" customWidth="1"/>
    <col min="5900" max="6121" width="11.42578125" customWidth="1"/>
    <col min="6122" max="6123" width="0" hidden="1" customWidth="1"/>
    <col min="6124" max="6124" width="11.7109375" customWidth="1"/>
    <col min="6125" max="6125" width="53.85546875" customWidth="1"/>
    <col min="6126" max="6126" width="26.7109375" bestFit="1" customWidth="1"/>
    <col min="6127" max="6127" width="15.5703125" customWidth="1"/>
    <col min="6128" max="6134" width="12.7109375" customWidth="1"/>
    <col min="6135" max="6135" width="15.42578125" customWidth="1"/>
    <col min="6136" max="6140" width="12.7109375" customWidth="1"/>
    <col min="6141" max="6141" width="19.5703125" customWidth="1"/>
    <col min="6142" max="6142" width="25.7109375" customWidth="1"/>
    <col min="6143" max="6143" width="11.28515625" bestFit="1" customWidth="1"/>
    <col min="6144" max="6144" width="4.5703125" bestFit="1" customWidth="1"/>
    <col min="6145" max="6145" width="11" bestFit="1" customWidth="1"/>
    <col min="6146" max="6146" width="5.5703125" bestFit="1" customWidth="1"/>
    <col min="6147" max="6147" width="12.28515625" bestFit="1" customWidth="1"/>
    <col min="6148" max="6148" width="8.28515625" bestFit="1" customWidth="1"/>
    <col min="6149" max="6149" width="11.7109375" bestFit="1" customWidth="1"/>
    <col min="6150" max="6150" width="15" bestFit="1" customWidth="1"/>
    <col min="6151" max="6151" width="10.28515625" bestFit="1" customWidth="1"/>
    <col min="6152" max="6152" width="8" bestFit="1" customWidth="1"/>
    <col min="6153" max="6153" width="49.5703125" bestFit="1" customWidth="1"/>
    <col min="6154" max="6155" width="20.28515625" bestFit="1" customWidth="1"/>
    <col min="6156" max="6377" width="11.42578125" customWidth="1"/>
    <col min="6378" max="6379" width="0" hidden="1" customWidth="1"/>
    <col min="6380" max="6380" width="11.7109375" customWidth="1"/>
    <col min="6381" max="6381" width="53.85546875" customWidth="1"/>
    <col min="6382" max="6382" width="26.7109375" bestFit="1" customWidth="1"/>
    <col min="6383" max="6383" width="15.5703125" customWidth="1"/>
    <col min="6384" max="6390" width="12.7109375" customWidth="1"/>
    <col min="6391" max="6391" width="15.42578125" customWidth="1"/>
    <col min="6392" max="6396" width="12.7109375" customWidth="1"/>
    <col min="6397" max="6397" width="19.5703125" customWidth="1"/>
    <col min="6398" max="6398" width="25.7109375" customWidth="1"/>
    <col min="6399" max="6399" width="11.28515625" bestFit="1" customWidth="1"/>
    <col min="6400" max="6400" width="4.5703125" bestFit="1" customWidth="1"/>
    <col min="6401" max="6401" width="11" bestFit="1" customWidth="1"/>
    <col min="6402" max="6402" width="5.5703125" bestFit="1" customWidth="1"/>
    <col min="6403" max="6403" width="12.28515625" bestFit="1" customWidth="1"/>
    <col min="6404" max="6404" width="8.28515625" bestFit="1" customWidth="1"/>
    <col min="6405" max="6405" width="11.7109375" bestFit="1" customWidth="1"/>
    <col min="6406" max="6406" width="15" bestFit="1" customWidth="1"/>
    <col min="6407" max="6407" width="10.28515625" bestFit="1" customWidth="1"/>
    <col min="6408" max="6408" width="8" bestFit="1" customWidth="1"/>
    <col min="6409" max="6409" width="49.5703125" bestFit="1" customWidth="1"/>
    <col min="6410" max="6411" width="20.28515625" bestFit="1" customWidth="1"/>
    <col min="6412" max="6633" width="11.42578125" customWidth="1"/>
    <col min="6634" max="6635" width="0" hidden="1" customWidth="1"/>
    <col min="6636" max="6636" width="11.7109375" customWidth="1"/>
    <col min="6637" max="6637" width="53.85546875" customWidth="1"/>
    <col min="6638" max="6638" width="26.7109375" bestFit="1" customWidth="1"/>
    <col min="6639" max="6639" width="15.5703125" customWidth="1"/>
    <col min="6640" max="6646" width="12.7109375" customWidth="1"/>
    <col min="6647" max="6647" width="15.42578125" customWidth="1"/>
    <col min="6648" max="6652" width="12.7109375" customWidth="1"/>
    <col min="6653" max="6653" width="19.5703125" customWidth="1"/>
    <col min="6654" max="6654" width="25.7109375" customWidth="1"/>
    <col min="6655" max="6655" width="11.28515625" bestFit="1" customWidth="1"/>
    <col min="6656" max="6656" width="4.5703125" bestFit="1" customWidth="1"/>
    <col min="6657" max="6657" width="11" bestFit="1" customWidth="1"/>
    <col min="6658" max="6658" width="5.5703125" bestFit="1" customWidth="1"/>
    <col min="6659" max="6659" width="12.28515625" bestFit="1" customWidth="1"/>
    <col min="6660" max="6660" width="8.28515625" bestFit="1" customWidth="1"/>
    <col min="6661" max="6661" width="11.7109375" bestFit="1" customWidth="1"/>
    <col min="6662" max="6662" width="15" bestFit="1" customWidth="1"/>
    <col min="6663" max="6663" width="10.28515625" bestFit="1" customWidth="1"/>
    <col min="6664" max="6664" width="8" bestFit="1" customWidth="1"/>
    <col min="6665" max="6665" width="49.5703125" bestFit="1" customWidth="1"/>
    <col min="6666" max="6667" width="20.28515625" bestFit="1" customWidth="1"/>
    <col min="6668" max="6889" width="11.42578125" customWidth="1"/>
    <col min="6890" max="6891" width="0" hidden="1" customWidth="1"/>
    <col min="6892" max="6892" width="11.7109375" customWidth="1"/>
    <col min="6893" max="6893" width="53.85546875" customWidth="1"/>
    <col min="6894" max="6894" width="26.7109375" bestFit="1" customWidth="1"/>
    <col min="6895" max="6895" width="15.5703125" customWidth="1"/>
    <col min="6896" max="6902" width="12.7109375" customWidth="1"/>
    <col min="6903" max="6903" width="15.42578125" customWidth="1"/>
    <col min="6904" max="6908" width="12.7109375" customWidth="1"/>
    <col min="6909" max="6909" width="19.5703125" customWidth="1"/>
    <col min="6910" max="6910" width="25.7109375" customWidth="1"/>
    <col min="6911" max="6911" width="11.28515625" bestFit="1" customWidth="1"/>
    <col min="6912" max="6912" width="4.5703125" bestFit="1" customWidth="1"/>
    <col min="6913" max="6913" width="11" bestFit="1" customWidth="1"/>
    <col min="6914" max="6914" width="5.5703125" bestFit="1" customWidth="1"/>
    <col min="6915" max="6915" width="12.28515625" bestFit="1" customWidth="1"/>
    <col min="6916" max="6916" width="8.28515625" bestFit="1" customWidth="1"/>
    <col min="6917" max="6917" width="11.7109375" bestFit="1" customWidth="1"/>
    <col min="6918" max="6918" width="15" bestFit="1" customWidth="1"/>
    <col min="6919" max="6919" width="10.28515625" bestFit="1" customWidth="1"/>
    <col min="6920" max="6920" width="8" bestFit="1" customWidth="1"/>
    <col min="6921" max="6921" width="49.5703125" bestFit="1" customWidth="1"/>
    <col min="6922" max="6923" width="20.28515625" bestFit="1" customWidth="1"/>
    <col min="6924" max="7145" width="11.42578125" customWidth="1"/>
    <col min="7146" max="7147" width="0" hidden="1" customWidth="1"/>
    <col min="7148" max="7148" width="11.7109375" customWidth="1"/>
    <col min="7149" max="7149" width="53.85546875" customWidth="1"/>
    <col min="7150" max="7150" width="26.7109375" bestFit="1" customWidth="1"/>
    <col min="7151" max="7151" width="15.5703125" customWidth="1"/>
    <col min="7152" max="7158" width="12.7109375" customWidth="1"/>
    <col min="7159" max="7159" width="15.42578125" customWidth="1"/>
    <col min="7160" max="7164" width="12.7109375" customWidth="1"/>
    <col min="7165" max="7165" width="19.5703125" customWidth="1"/>
    <col min="7166" max="7166" width="25.7109375" customWidth="1"/>
    <col min="7167" max="7167" width="11.28515625" bestFit="1" customWidth="1"/>
    <col min="7168" max="7168" width="4.5703125" bestFit="1" customWidth="1"/>
    <col min="7169" max="7169" width="11" bestFit="1" customWidth="1"/>
    <col min="7170" max="7170" width="5.5703125" bestFit="1" customWidth="1"/>
    <col min="7171" max="7171" width="12.28515625" bestFit="1" customWidth="1"/>
    <col min="7172" max="7172" width="8.28515625" bestFit="1" customWidth="1"/>
    <col min="7173" max="7173" width="11.7109375" bestFit="1" customWidth="1"/>
    <col min="7174" max="7174" width="15" bestFit="1" customWidth="1"/>
    <col min="7175" max="7175" width="10.28515625" bestFit="1" customWidth="1"/>
    <col min="7176" max="7176" width="8" bestFit="1" customWidth="1"/>
    <col min="7177" max="7177" width="49.5703125" bestFit="1" customWidth="1"/>
    <col min="7178" max="7179" width="20.28515625" bestFit="1" customWidth="1"/>
    <col min="7180" max="7401" width="11.42578125" customWidth="1"/>
    <col min="7402" max="7403" width="0" hidden="1" customWidth="1"/>
    <col min="7404" max="7404" width="11.7109375" customWidth="1"/>
    <col min="7405" max="7405" width="53.85546875" customWidth="1"/>
    <col min="7406" max="7406" width="26.7109375" bestFit="1" customWidth="1"/>
    <col min="7407" max="7407" width="15.5703125" customWidth="1"/>
    <col min="7408" max="7414" width="12.7109375" customWidth="1"/>
    <col min="7415" max="7415" width="15.42578125" customWidth="1"/>
    <col min="7416" max="7420" width="12.7109375" customWidth="1"/>
    <col min="7421" max="7421" width="19.5703125" customWidth="1"/>
    <col min="7422" max="7422" width="25.7109375" customWidth="1"/>
    <col min="7423" max="7423" width="11.28515625" bestFit="1" customWidth="1"/>
    <col min="7424" max="7424" width="4.5703125" bestFit="1" customWidth="1"/>
    <col min="7425" max="7425" width="11" bestFit="1" customWidth="1"/>
    <col min="7426" max="7426" width="5.5703125" bestFit="1" customWidth="1"/>
    <col min="7427" max="7427" width="12.28515625" bestFit="1" customWidth="1"/>
    <col min="7428" max="7428" width="8.28515625" bestFit="1" customWidth="1"/>
    <col min="7429" max="7429" width="11.7109375" bestFit="1" customWidth="1"/>
    <col min="7430" max="7430" width="15" bestFit="1" customWidth="1"/>
    <col min="7431" max="7431" width="10.28515625" bestFit="1" customWidth="1"/>
    <col min="7432" max="7432" width="8" bestFit="1" customWidth="1"/>
    <col min="7433" max="7433" width="49.5703125" bestFit="1" customWidth="1"/>
    <col min="7434" max="7435" width="20.28515625" bestFit="1" customWidth="1"/>
    <col min="7436" max="7657" width="11.42578125" customWidth="1"/>
    <col min="7658" max="7659" width="0" hidden="1" customWidth="1"/>
    <col min="7660" max="7660" width="11.7109375" customWidth="1"/>
    <col min="7661" max="7661" width="53.85546875" customWidth="1"/>
    <col min="7662" max="7662" width="26.7109375" bestFit="1" customWidth="1"/>
    <col min="7663" max="7663" width="15.5703125" customWidth="1"/>
    <col min="7664" max="7670" width="12.7109375" customWidth="1"/>
    <col min="7671" max="7671" width="15.42578125" customWidth="1"/>
    <col min="7672" max="7676" width="12.7109375" customWidth="1"/>
    <col min="7677" max="7677" width="19.5703125" customWidth="1"/>
    <col min="7678" max="7678" width="25.7109375" customWidth="1"/>
    <col min="7679" max="7679" width="11.28515625" bestFit="1" customWidth="1"/>
    <col min="7680" max="7680" width="4.5703125" bestFit="1" customWidth="1"/>
    <col min="7681" max="7681" width="11" bestFit="1" customWidth="1"/>
    <col min="7682" max="7682" width="5.5703125" bestFit="1" customWidth="1"/>
    <col min="7683" max="7683" width="12.28515625" bestFit="1" customWidth="1"/>
    <col min="7684" max="7684" width="8.28515625" bestFit="1" customWidth="1"/>
    <col min="7685" max="7685" width="11.7109375" bestFit="1" customWidth="1"/>
    <col min="7686" max="7686" width="15" bestFit="1" customWidth="1"/>
    <col min="7687" max="7687" width="10.28515625" bestFit="1" customWidth="1"/>
    <col min="7688" max="7688" width="8" bestFit="1" customWidth="1"/>
    <col min="7689" max="7689" width="49.5703125" bestFit="1" customWidth="1"/>
    <col min="7690" max="7691" width="20.28515625" bestFit="1" customWidth="1"/>
    <col min="7692" max="7913" width="11.42578125" customWidth="1"/>
    <col min="7914" max="7915" width="0" hidden="1" customWidth="1"/>
    <col min="7916" max="7916" width="11.7109375" customWidth="1"/>
    <col min="7917" max="7917" width="53.85546875" customWidth="1"/>
    <col min="7918" max="7918" width="26.7109375" bestFit="1" customWidth="1"/>
    <col min="7919" max="7919" width="15.5703125" customWidth="1"/>
    <col min="7920" max="7926" width="12.7109375" customWidth="1"/>
    <col min="7927" max="7927" width="15.42578125" customWidth="1"/>
    <col min="7928" max="7932" width="12.7109375" customWidth="1"/>
    <col min="7933" max="7933" width="19.5703125" customWidth="1"/>
    <col min="7934" max="7934" width="25.7109375" customWidth="1"/>
    <col min="7935" max="7935" width="11.28515625" bestFit="1" customWidth="1"/>
    <col min="7936" max="7936" width="4.5703125" bestFit="1" customWidth="1"/>
    <col min="7937" max="7937" width="11" bestFit="1" customWidth="1"/>
    <col min="7938" max="7938" width="5.5703125" bestFit="1" customWidth="1"/>
    <col min="7939" max="7939" width="12.28515625" bestFit="1" customWidth="1"/>
    <col min="7940" max="7940" width="8.28515625" bestFit="1" customWidth="1"/>
    <col min="7941" max="7941" width="11.7109375" bestFit="1" customWidth="1"/>
    <col min="7942" max="7942" width="15" bestFit="1" customWidth="1"/>
    <col min="7943" max="7943" width="10.28515625" bestFit="1" customWidth="1"/>
    <col min="7944" max="7944" width="8" bestFit="1" customWidth="1"/>
    <col min="7945" max="7945" width="49.5703125" bestFit="1" customWidth="1"/>
    <col min="7946" max="7947" width="20.28515625" bestFit="1" customWidth="1"/>
    <col min="7948" max="8169" width="11.42578125" customWidth="1"/>
    <col min="8170" max="8171" width="0" hidden="1" customWidth="1"/>
    <col min="8172" max="8172" width="11.7109375" customWidth="1"/>
    <col min="8173" max="8173" width="53.85546875" customWidth="1"/>
    <col min="8174" max="8174" width="26.7109375" bestFit="1" customWidth="1"/>
    <col min="8175" max="8175" width="15.5703125" customWidth="1"/>
    <col min="8176" max="8182" width="12.7109375" customWidth="1"/>
    <col min="8183" max="8183" width="15.42578125" customWidth="1"/>
    <col min="8184" max="8188" width="12.7109375" customWidth="1"/>
    <col min="8189" max="8189" width="19.5703125" customWidth="1"/>
    <col min="8190" max="8190" width="25.7109375" customWidth="1"/>
    <col min="8191" max="8191" width="11.28515625" bestFit="1" customWidth="1"/>
    <col min="8192" max="8192" width="4.5703125" bestFit="1" customWidth="1"/>
    <col min="8193" max="8193" width="11" bestFit="1" customWidth="1"/>
    <col min="8194" max="8194" width="5.5703125" bestFit="1" customWidth="1"/>
    <col min="8195" max="8195" width="12.28515625" bestFit="1" customWidth="1"/>
    <col min="8196" max="8196" width="8.28515625" bestFit="1" customWidth="1"/>
    <col min="8197" max="8197" width="11.7109375" bestFit="1" customWidth="1"/>
    <col min="8198" max="8198" width="15" bestFit="1" customWidth="1"/>
    <col min="8199" max="8199" width="10.28515625" bestFit="1" customWidth="1"/>
    <col min="8200" max="8200" width="8" bestFit="1" customWidth="1"/>
    <col min="8201" max="8201" width="49.5703125" bestFit="1" customWidth="1"/>
    <col min="8202" max="8203" width="20.28515625" bestFit="1" customWidth="1"/>
    <col min="8204" max="8425" width="11.42578125" customWidth="1"/>
    <col min="8426" max="8427" width="0" hidden="1" customWidth="1"/>
    <col min="8428" max="8428" width="11.7109375" customWidth="1"/>
    <col min="8429" max="8429" width="53.85546875" customWidth="1"/>
    <col min="8430" max="8430" width="26.7109375" bestFit="1" customWidth="1"/>
    <col min="8431" max="8431" width="15.5703125" customWidth="1"/>
    <col min="8432" max="8438" width="12.7109375" customWidth="1"/>
    <col min="8439" max="8439" width="15.42578125" customWidth="1"/>
    <col min="8440" max="8444" width="12.7109375" customWidth="1"/>
    <col min="8445" max="8445" width="19.5703125" customWidth="1"/>
    <col min="8446" max="8446" width="25.7109375" customWidth="1"/>
    <col min="8447" max="8447" width="11.28515625" bestFit="1" customWidth="1"/>
    <col min="8448" max="8448" width="4.5703125" bestFit="1" customWidth="1"/>
    <col min="8449" max="8449" width="11" bestFit="1" customWidth="1"/>
    <col min="8450" max="8450" width="5.5703125" bestFit="1" customWidth="1"/>
    <col min="8451" max="8451" width="12.28515625" bestFit="1" customWidth="1"/>
    <col min="8452" max="8452" width="8.28515625" bestFit="1" customWidth="1"/>
    <col min="8453" max="8453" width="11.7109375" bestFit="1" customWidth="1"/>
    <col min="8454" max="8454" width="15" bestFit="1" customWidth="1"/>
    <col min="8455" max="8455" width="10.28515625" bestFit="1" customWidth="1"/>
    <col min="8456" max="8456" width="8" bestFit="1" customWidth="1"/>
    <col min="8457" max="8457" width="49.5703125" bestFit="1" customWidth="1"/>
    <col min="8458" max="8459" width="20.28515625" bestFit="1" customWidth="1"/>
    <col min="8460" max="8681" width="11.42578125" customWidth="1"/>
    <col min="8682" max="8683" width="0" hidden="1" customWidth="1"/>
    <col min="8684" max="8684" width="11.7109375" customWidth="1"/>
    <col min="8685" max="8685" width="53.85546875" customWidth="1"/>
    <col min="8686" max="8686" width="26.7109375" bestFit="1" customWidth="1"/>
    <col min="8687" max="8687" width="15.5703125" customWidth="1"/>
    <col min="8688" max="8694" width="12.7109375" customWidth="1"/>
    <col min="8695" max="8695" width="15.42578125" customWidth="1"/>
    <col min="8696" max="8700" width="12.7109375" customWidth="1"/>
    <col min="8701" max="8701" width="19.5703125" customWidth="1"/>
    <col min="8702" max="8702" width="25.7109375" customWidth="1"/>
    <col min="8703" max="8703" width="11.28515625" bestFit="1" customWidth="1"/>
    <col min="8704" max="8704" width="4.5703125" bestFit="1" customWidth="1"/>
    <col min="8705" max="8705" width="11" bestFit="1" customWidth="1"/>
    <col min="8706" max="8706" width="5.5703125" bestFit="1" customWidth="1"/>
    <col min="8707" max="8707" width="12.28515625" bestFit="1" customWidth="1"/>
    <col min="8708" max="8708" width="8.28515625" bestFit="1" customWidth="1"/>
    <col min="8709" max="8709" width="11.7109375" bestFit="1" customWidth="1"/>
    <col min="8710" max="8710" width="15" bestFit="1" customWidth="1"/>
    <col min="8711" max="8711" width="10.28515625" bestFit="1" customWidth="1"/>
    <col min="8712" max="8712" width="8" bestFit="1" customWidth="1"/>
    <col min="8713" max="8713" width="49.5703125" bestFit="1" customWidth="1"/>
    <col min="8714" max="8715" width="20.28515625" bestFit="1" customWidth="1"/>
    <col min="8716" max="8937" width="11.42578125" customWidth="1"/>
    <col min="8938" max="8939" width="0" hidden="1" customWidth="1"/>
    <col min="8940" max="8940" width="11.7109375" customWidth="1"/>
    <col min="8941" max="8941" width="53.85546875" customWidth="1"/>
    <col min="8942" max="8942" width="26.7109375" bestFit="1" customWidth="1"/>
    <col min="8943" max="8943" width="15.5703125" customWidth="1"/>
    <col min="8944" max="8950" width="12.7109375" customWidth="1"/>
    <col min="8951" max="8951" width="15.42578125" customWidth="1"/>
    <col min="8952" max="8956" width="12.7109375" customWidth="1"/>
    <col min="8957" max="8957" width="19.5703125" customWidth="1"/>
    <col min="8958" max="8958" width="25.7109375" customWidth="1"/>
    <col min="8959" max="8959" width="11.28515625" bestFit="1" customWidth="1"/>
    <col min="8960" max="8960" width="4.5703125" bestFit="1" customWidth="1"/>
    <col min="8961" max="8961" width="11" bestFit="1" customWidth="1"/>
    <col min="8962" max="8962" width="5.5703125" bestFit="1" customWidth="1"/>
    <col min="8963" max="8963" width="12.28515625" bestFit="1" customWidth="1"/>
    <col min="8964" max="8964" width="8.28515625" bestFit="1" customWidth="1"/>
    <col min="8965" max="8965" width="11.7109375" bestFit="1" customWidth="1"/>
    <col min="8966" max="8966" width="15" bestFit="1" customWidth="1"/>
    <col min="8967" max="8967" width="10.28515625" bestFit="1" customWidth="1"/>
    <col min="8968" max="8968" width="8" bestFit="1" customWidth="1"/>
    <col min="8969" max="8969" width="49.5703125" bestFit="1" customWidth="1"/>
    <col min="8970" max="8971" width="20.28515625" bestFit="1" customWidth="1"/>
    <col min="8972" max="9193" width="11.42578125" customWidth="1"/>
    <col min="9194" max="9195" width="0" hidden="1" customWidth="1"/>
    <col min="9196" max="9196" width="11.7109375" customWidth="1"/>
    <col min="9197" max="9197" width="53.85546875" customWidth="1"/>
    <col min="9198" max="9198" width="26.7109375" bestFit="1" customWidth="1"/>
    <col min="9199" max="9199" width="15.5703125" customWidth="1"/>
    <col min="9200" max="9206" width="12.7109375" customWidth="1"/>
    <col min="9207" max="9207" width="15.42578125" customWidth="1"/>
    <col min="9208" max="9212" width="12.7109375" customWidth="1"/>
    <col min="9213" max="9213" width="19.5703125" customWidth="1"/>
    <col min="9214" max="9214" width="25.7109375" customWidth="1"/>
    <col min="9215" max="9215" width="11.28515625" bestFit="1" customWidth="1"/>
    <col min="9216" max="9216" width="4.5703125" bestFit="1" customWidth="1"/>
    <col min="9217" max="9217" width="11" bestFit="1" customWidth="1"/>
    <col min="9218" max="9218" width="5.5703125" bestFit="1" customWidth="1"/>
    <col min="9219" max="9219" width="12.28515625" bestFit="1" customWidth="1"/>
    <col min="9220" max="9220" width="8.28515625" bestFit="1" customWidth="1"/>
    <col min="9221" max="9221" width="11.7109375" bestFit="1" customWidth="1"/>
    <col min="9222" max="9222" width="15" bestFit="1" customWidth="1"/>
    <col min="9223" max="9223" width="10.28515625" bestFit="1" customWidth="1"/>
    <col min="9224" max="9224" width="8" bestFit="1" customWidth="1"/>
    <col min="9225" max="9225" width="49.5703125" bestFit="1" customWidth="1"/>
    <col min="9226" max="9227" width="20.28515625" bestFit="1" customWidth="1"/>
    <col min="9228" max="9449" width="11.42578125" customWidth="1"/>
    <col min="9450" max="9451" width="0" hidden="1" customWidth="1"/>
    <col min="9452" max="9452" width="11.7109375" customWidth="1"/>
    <col min="9453" max="9453" width="53.85546875" customWidth="1"/>
    <col min="9454" max="9454" width="26.7109375" bestFit="1" customWidth="1"/>
    <col min="9455" max="9455" width="15.5703125" customWidth="1"/>
    <col min="9456" max="9462" width="12.7109375" customWidth="1"/>
    <col min="9463" max="9463" width="15.42578125" customWidth="1"/>
    <col min="9464" max="9468" width="12.7109375" customWidth="1"/>
    <col min="9469" max="9469" width="19.5703125" customWidth="1"/>
    <col min="9470" max="9470" width="25.7109375" customWidth="1"/>
    <col min="9471" max="9471" width="11.28515625" bestFit="1" customWidth="1"/>
    <col min="9472" max="9472" width="4.5703125" bestFit="1" customWidth="1"/>
    <col min="9473" max="9473" width="11" bestFit="1" customWidth="1"/>
    <col min="9474" max="9474" width="5.5703125" bestFit="1" customWidth="1"/>
    <col min="9475" max="9475" width="12.28515625" bestFit="1" customWidth="1"/>
    <col min="9476" max="9476" width="8.28515625" bestFit="1" customWidth="1"/>
    <col min="9477" max="9477" width="11.7109375" bestFit="1" customWidth="1"/>
    <col min="9478" max="9478" width="15" bestFit="1" customWidth="1"/>
    <col min="9479" max="9479" width="10.28515625" bestFit="1" customWidth="1"/>
    <col min="9480" max="9480" width="8" bestFit="1" customWidth="1"/>
    <col min="9481" max="9481" width="49.5703125" bestFit="1" customWidth="1"/>
    <col min="9482" max="9483" width="20.28515625" bestFit="1" customWidth="1"/>
    <col min="9484" max="9705" width="11.42578125" customWidth="1"/>
    <col min="9706" max="9707" width="0" hidden="1" customWidth="1"/>
    <col min="9708" max="9708" width="11.7109375" customWidth="1"/>
    <col min="9709" max="9709" width="53.85546875" customWidth="1"/>
    <col min="9710" max="9710" width="26.7109375" bestFit="1" customWidth="1"/>
    <col min="9711" max="9711" width="15.5703125" customWidth="1"/>
    <col min="9712" max="9718" width="12.7109375" customWidth="1"/>
    <col min="9719" max="9719" width="15.42578125" customWidth="1"/>
    <col min="9720" max="9724" width="12.7109375" customWidth="1"/>
    <col min="9725" max="9725" width="19.5703125" customWidth="1"/>
    <col min="9726" max="9726" width="25.7109375" customWidth="1"/>
    <col min="9727" max="9727" width="11.28515625" bestFit="1" customWidth="1"/>
    <col min="9728" max="9728" width="4.5703125" bestFit="1" customWidth="1"/>
    <col min="9729" max="9729" width="11" bestFit="1" customWidth="1"/>
    <col min="9730" max="9730" width="5.5703125" bestFit="1" customWidth="1"/>
    <col min="9731" max="9731" width="12.28515625" bestFit="1" customWidth="1"/>
    <col min="9732" max="9732" width="8.28515625" bestFit="1" customWidth="1"/>
    <col min="9733" max="9733" width="11.7109375" bestFit="1" customWidth="1"/>
    <col min="9734" max="9734" width="15" bestFit="1" customWidth="1"/>
    <col min="9735" max="9735" width="10.28515625" bestFit="1" customWidth="1"/>
    <col min="9736" max="9736" width="8" bestFit="1" customWidth="1"/>
    <col min="9737" max="9737" width="49.5703125" bestFit="1" customWidth="1"/>
    <col min="9738" max="9739" width="20.28515625" bestFit="1" customWidth="1"/>
    <col min="9740" max="9961" width="11.42578125" customWidth="1"/>
    <col min="9962" max="9963" width="0" hidden="1" customWidth="1"/>
    <col min="9964" max="9964" width="11.7109375" customWidth="1"/>
    <col min="9965" max="9965" width="53.85546875" customWidth="1"/>
    <col min="9966" max="9966" width="26.7109375" bestFit="1" customWidth="1"/>
    <col min="9967" max="9967" width="15.5703125" customWidth="1"/>
    <col min="9968" max="9974" width="12.7109375" customWidth="1"/>
    <col min="9975" max="9975" width="15.42578125" customWidth="1"/>
    <col min="9976" max="9980" width="12.7109375" customWidth="1"/>
    <col min="9981" max="9981" width="19.5703125" customWidth="1"/>
    <col min="9982" max="9982" width="25.7109375" customWidth="1"/>
    <col min="9983" max="9983" width="11.28515625" bestFit="1" customWidth="1"/>
    <col min="9984" max="9984" width="4.5703125" bestFit="1" customWidth="1"/>
    <col min="9985" max="9985" width="11" bestFit="1" customWidth="1"/>
    <col min="9986" max="9986" width="5.5703125" bestFit="1" customWidth="1"/>
    <col min="9987" max="9987" width="12.28515625" bestFit="1" customWidth="1"/>
    <col min="9988" max="9988" width="8.28515625" bestFit="1" customWidth="1"/>
    <col min="9989" max="9989" width="11.7109375" bestFit="1" customWidth="1"/>
    <col min="9990" max="9990" width="15" bestFit="1" customWidth="1"/>
    <col min="9991" max="9991" width="10.28515625" bestFit="1" customWidth="1"/>
    <col min="9992" max="9992" width="8" bestFit="1" customWidth="1"/>
    <col min="9993" max="9993" width="49.5703125" bestFit="1" customWidth="1"/>
    <col min="9994" max="9995" width="20.28515625" bestFit="1" customWidth="1"/>
    <col min="9996" max="10217" width="11.42578125" customWidth="1"/>
    <col min="10218" max="10219" width="0" hidden="1" customWidth="1"/>
    <col min="10220" max="10220" width="11.7109375" customWidth="1"/>
    <col min="10221" max="10221" width="53.85546875" customWidth="1"/>
    <col min="10222" max="10222" width="26.7109375" bestFit="1" customWidth="1"/>
    <col min="10223" max="10223" width="15.5703125" customWidth="1"/>
    <col min="10224" max="10230" width="12.7109375" customWidth="1"/>
    <col min="10231" max="10231" width="15.42578125" customWidth="1"/>
    <col min="10232" max="10236" width="12.7109375" customWidth="1"/>
    <col min="10237" max="10237" width="19.5703125" customWidth="1"/>
    <col min="10238" max="10238" width="25.7109375" customWidth="1"/>
    <col min="10239" max="10239" width="11.28515625" bestFit="1" customWidth="1"/>
    <col min="10240" max="10240" width="4.5703125" bestFit="1" customWidth="1"/>
    <col min="10241" max="10241" width="11" bestFit="1" customWidth="1"/>
    <col min="10242" max="10242" width="5.5703125" bestFit="1" customWidth="1"/>
    <col min="10243" max="10243" width="12.28515625" bestFit="1" customWidth="1"/>
    <col min="10244" max="10244" width="8.28515625" bestFit="1" customWidth="1"/>
    <col min="10245" max="10245" width="11.7109375" bestFit="1" customWidth="1"/>
    <col min="10246" max="10246" width="15" bestFit="1" customWidth="1"/>
    <col min="10247" max="10247" width="10.28515625" bestFit="1" customWidth="1"/>
    <col min="10248" max="10248" width="8" bestFit="1" customWidth="1"/>
    <col min="10249" max="10249" width="49.5703125" bestFit="1" customWidth="1"/>
    <col min="10250" max="10251" width="20.28515625" bestFit="1" customWidth="1"/>
    <col min="10252" max="10473" width="11.42578125" customWidth="1"/>
    <col min="10474" max="10475" width="0" hidden="1" customWidth="1"/>
    <col min="10476" max="10476" width="11.7109375" customWidth="1"/>
    <col min="10477" max="10477" width="53.85546875" customWidth="1"/>
    <col min="10478" max="10478" width="26.7109375" bestFit="1" customWidth="1"/>
    <col min="10479" max="10479" width="15.5703125" customWidth="1"/>
    <col min="10480" max="10486" width="12.7109375" customWidth="1"/>
    <col min="10487" max="10487" width="15.42578125" customWidth="1"/>
    <col min="10488" max="10492" width="12.7109375" customWidth="1"/>
    <col min="10493" max="10493" width="19.5703125" customWidth="1"/>
    <col min="10494" max="10494" width="25.7109375" customWidth="1"/>
    <col min="10495" max="10495" width="11.28515625" bestFit="1" customWidth="1"/>
    <col min="10496" max="10496" width="4.5703125" bestFit="1" customWidth="1"/>
    <col min="10497" max="10497" width="11" bestFit="1" customWidth="1"/>
    <col min="10498" max="10498" width="5.5703125" bestFit="1" customWidth="1"/>
    <col min="10499" max="10499" width="12.28515625" bestFit="1" customWidth="1"/>
    <col min="10500" max="10500" width="8.28515625" bestFit="1" customWidth="1"/>
    <col min="10501" max="10501" width="11.7109375" bestFit="1" customWidth="1"/>
    <col min="10502" max="10502" width="15" bestFit="1" customWidth="1"/>
    <col min="10503" max="10503" width="10.28515625" bestFit="1" customWidth="1"/>
    <col min="10504" max="10504" width="8" bestFit="1" customWidth="1"/>
    <col min="10505" max="10505" width="49.5703125" bestFit="1" customWidth="1"/>
    <col min="10506" max="10507" width="20.28515625" bestFit="1" customWidth="1"/>
    <col min="10508" max="10729" width="11.42578125" customWidth="1"/>
    <col min="10730" max="10731" width="0" hidden="1" customWidth="1"/>
    <col min="10732" max="10732" width="11.7109375" customWidth="1"/>
    <col min="10733" max="10733" width="53.85546875" customWidth="1"/>
    <col min="10734" max="10734" width="26.7109375" bestFit="1" customWidth="1"/>
    <col min="10735" max="10735" width="15.5703125" customWidth="1"/>
    <col min="10736" max="10742" width="12.7109375" customWidth="1"/>
    <col min="10743" max="10743" width="15.42578125" customWidth="1"/>
    <col min="10744" max="10748" width="12.7109375" customWidth="1"/>
    <col min="10749" max="10749" width="19.5703125" customWidth="1"/>
    <col min="10750" max="10750" width="25.7109375" customWidth="1"/>
    <col min="10751" max="10751" width="11.28515625" bestFit="1" customWidth="1"/>
    <col min="10752" max="10752" width="4.5703125" bestFit="1" customWidth="1"/>
    <col min="10753" max="10753" width="11" bestFit="1" customWidth="1"/>
    <col min="10754" max="10754" width="5.5703125" bestFit="1" customWidth="1"/>
    <col min="10755" max="10755" width="12.28515625" bestFit="1" customWidth="1"/>
    <col min="10756" max="10756" width="8.28515625" bestFit="1" customWidth="1"/>
    <col min="10757" max="10757" width="11.7109375" bestFit="1" customWidth="1"/>
    <col min="10758" max="10758" width="15" bestFit="1" customWidth="1"/>
    <col min="10759" max="10759" width="10.28515625" bestFit="1" customWidth="1"/>
    <col min="10760" max="10760" width="8" bestFit="1" customWidth="1"/>
    <col min="10761" max="10761" width="49.5703125" bestFit="1" customWidth="1"/>
    <col min="10762" max="10763" width="20.28515625" bestFit="1" customWidth="1"/>
    <col min="10764" max="10985" width="11.42578125" customWidth="1"/>
    <col min="10986" max="10987" width="0" hidden="1" customWidth="1"/>
    <col min="10988" max="10988" width="11.7109375" customWidth="1"/>
    <col min="10989" max="10989" width="53.85546875" customWidth="1"/>
    <col min="10990" max="10990" width="26.7109375" bestFit="1" customWidth="1"/>
    <col min="10991" max="10991" width="15.5703125" customWidth="1"/>
    <col min="10992" max="10998" width="12.7109375" customWidth="1"/>
    <col min="10999" max="10999" width="15.42578125" customWidth="1"/>
    <col min="11000" max="11004" width="12.7109375" customWidth="1"/>
    <col min="11005" max="11005" width="19.5703125" customWidth="1"/>
    <col min="11006" max="11006" width="25.7109375" customWidth="1"/>
    <col min="11007" max="11007" width="11.28515625" bestFit="1" customWidth="1"/>
    <col min="11008" max="11008" width="4.5703125" bestFit="1" customWidth="1"/>
    <col min="11009" max="11009" width="11" bestFit="1" customWidth="1"/>
    <col min="11010" max="11010" width="5.5703125" bestFit="1" customWidth="1"/>
    <col min="11011" max="11011" width="12.28515625" bestFit="1" customWidth="1"/>
    <col min="11012" max="11012" width="8.28515625" bestFit="1" customWidth="1"/>
    <col min="11013" max="11013" width="11.7109375" bestFit="1" customWidth="1"/>
    <col min="11014" max="11014" width="15" bestFit="1" customWidth="1"/>
    <col min="11015" max="11015" width="10.28515625" bestFit="1" customWidth="1"/>
    <col min="11016" max="11016" width="8" bestFit="1" customWidth="1"/>
    <col min="11017" max="11017" width="49.5703125" bestFit="1" customWidth="1"/>
    <col min="11018" max="11019" width="20.28515625" bestFit="1" customWidth="1"/>
    <col min="11020" max="11241" width="11.42578125" customWidth="1"/>
    <col min="11242" max="11243" width="0" hidden="1" customWidth="1"/>
    <col min="11244" max="11244" width="11.7109375" customWidth="1"/>
    <col min="11245" max="11245" width="53.85546875" customWidth="1"/>
    <col min="11246" max="11246" width="26.7109375" bestFit="1" customWidth="1"/>
    <col min="11247" max="11247" width="15.5703125" customWidth="1"/>
    <col min="11248" max="11254" width="12.7109375" customWidth="1"/>
    <col min="11255" max="11255" width="15.42578125" customWidth="1"/>
    <col min="11256" max="11260" width="12.7109375" customWidth="1"/>
    <col min="11261" max="11261" width="19.5703125" customWidth="1"/>
    <col min="11262" max="11262" width="25.7109375" customWidth="1"/>
    <col min="11263" max="11263" width="11.28515625" bestFit="1" customWidth="1"/>
    <col min="11264" max="11264" width="4.5703125" bestFit="1" customWidth="1"/>
    <col min="11265" max="11265" width="11" bestFit="1" customWidth="1"/>
    <col min="11266" max="11266" width="5.5703125" bestFit="1" customWidth="1"/>
    <col min="11267" max="11267" width="12.28515625" bestFit="1" customWidth="1"/>
    <col min="11268" max="11268" width="8.28515625" bestFit="1" customWidth="1"/>
    <col min="11269" max="11269" width="11.7109375" bestFit="1" customWidth="1"/>
    <col min="11270" max="11270" width="15" bestFit="1" customWidth="1"/>
    <col min="11271" max="11271" width="10.28515625" bestFit="1" customWidth="1"/>
    <col min="11272" max="11272" width="8" bestFit="1" customWidth="1"/>
    <col min="11273" max="11273" width="49.5703125" bestFit="1" customWidth="1"/>
    <col min="11274" max="11275" width="20.28515625" bestFit="1" customWidth="1"/>
    <col min="11276" max="11497" width="11.42578125" customWidth="1"/>
    <col min="11498" max="11499" width="0" hidden="1" customWidth="1"/>
    <col min="11500" max="11500" width="11.7109375" customWidth="1"/>
    <col min="11501" max="11501" width="53.85546875" customWidth="1"/>
    <col min="11502" max="11502" width="26.7109375" bestFit="1" customWidth="1"/>
    <col min="11503" max="11503" width="15.5703125" customWidth="1"/>
    <col min="11504" max="11510" width="12.7109375" customWidth="1"/>
    <col min="11511" max="11511" width="15.42578125" customWidth="1"/>
    <col min="11512" max="11516" width="12.7109375" customWidth="1"/>
    <col min="11517" max="11517" width="19.5703125" customWidth="1"/>
    <col min="11518" max="11518" width="25.7109375" customWidth="1"/>
    <col min="11519" max="11519" width="11.28515625" bestFit="1" customWidth="1"/>
    <col min="11520" max="11520" width="4.5703125" bestFit="1" customWidth="1"/>
    <col min="11521" max="11521" width="11" bestFit="1" customWidth="1"/>
    <col min="11522" max="11522" width="5.5703125" bestFit="1" customWidth="1"/>
    <col min="11523" max="11523" width="12.28515625" bestFit="1" customWidth="1"/>
    <col min="11524" max="11524" width="8.28515625" bestFit="1" customWidth="1"/>
    <col min="11525" max="11525" width="11.7109375" bestFit="1" customWidth="1"/>
    <col min="11526" max="11526" width="15" bestFit="1" customWidth="1"/>
    <col min="11527" max="11527" width="10.28515625" bestFit="1" customWidth="1"/>
    <col min="11528" max="11528" width="8" bestFit="1" customWidth="1"/>
    <col min="11529" max="11529" width="49.5703125" bestFit="1" customWidth="1"/>
    <col min="11530" max="11531" width="20.28515625" bestFit="1" customWidth="1"/>
    <col min="11532" max="11753" width="11.42578125" customWidth="1"/>
    <col min="11754" max="11755" width="0" hidden="1" customWidth="1"/>
    <col min="11756" max="11756" width="11.7109375" customWidth="1"/>
    <col min="11757" max="11757" width="53.85546875" customWidth="1"/>
    <col min="11758" max="11758" width="26.7109375" bestFit="1" customWidth="1"/>
    <col min="11759" max="11759" width="15.5703125" customWidth="1"/>
    <col min="11760" max="11766" width="12.7109375" customWidth="1"/>
    <col min="11767" max="11767" width="15.42578125" customWidth="1"/>
    <col min="11768" max="11772" width="12.7109375" customWidth="1"/>
    <col min="11773" max="11773" width="19.5703125" customWidth="1"/>
    <col min="11774" max="11774" width="25.7109375" customWidth="1"/>
    <col min="11775" max="11775" width="11.28515625" bestFit="1" customWidth="1"/>
    <col min="11776" max="11776" width="4.5703125" bestFit="1" customWidth="1"/>
    <col min="11777" max="11777" width="11" bestFit="1" customWidth="1"/>
    <col min="11778" max="11778" width="5.5703125" bestFit="1" customWidth="1"/>
    <col min="11779" max="11779" width="12.28515625" bestFit="1" customWidth="1"/>
    <col min="11780" max="11780" width="8.28515625" bestFit="1" customWidth="1"/>
    <col min="11781" max="11781" width="11.7109375" bestFit="1" customWidth="1"/>
    <col min="11782" max="11782" width="15" bestFit="1" customWidth="1"/>
    <col min="11783" max="11783" width="10.28515625" bestFit="1" customWidth="1"/>
    <col min="11784" max="11784" width="8" bestFit="1" customWidth="1"/>
    <col min="11785" max="11785" width="49.5703125" bestFit="1" customWidth="1"/>
    <col min="11786" max="11787" width="20.28515625" bestFit="1" customWidth="1"/>
    <col min="11788" max="12009" width="11.42578125" customWidth="1"/>
    <col min="12010" max="12011" width="0" hidden="1" customWidth="1"/>
    <col min="12012" max="12012" width="11.7109375" customWidth="1"/>
    <col min="12013" max="12013" width="53.85546875" customWidth="1"/>
    <col min="12014" max="12014" width="26.7109375" bestFit="1" customWidth="1"/>
    <col min="12015" max="12015" width="15.5703125" customWidth="1"/>
    <col min="12016" max="12022" width="12.7109375" customWidth="1"/>
    <col min="12023" max="12023" width="15.42578125" customWidth="1"/>
    <col min="12024" max="12028" width="12.7109375" customWidth="1"/>
    <col min="12029" max="12029" width="19.5703125" customWidth="1"/>
    <col min="12030" max="12030" width="25.7109375" customWidth="1"/>
    <col min="12031" max="12031" width="11.28515625" bestFit="1" customWidth="1"/>
    <col min="12032" max="12032" width="4.5703125" bestFit="1" customWidth="1"/>
    <col min="12033" max="12033" width="11" bestFit="1" customWidth="1"/>
    <col min="12034" max="12034" width="5.5703125" bestFit="1" customWidth="1"/>
    <col min="12035" max="12035" width="12.28515625" bestFit="1" customWidth="1"/>
    <col min="12036" max="12036" width="8.28515625" bestFit="1" customWidth="1"/>
    <col min="12037" max="12037" width="11.7109375" bestFit="1" customWidth="1"/>
    <col min="12038" max="12038" width="15" bestFit="1" customWidth="1"/>
    <col min="12039" max="12039" width="10.28515625" bestFit="1" customWidth="1"/>
    <col min="12040" max="12040" width="8" bestFit="1" customWidth="1"/>
    <col min="12041" max="12041" width="49.5703125" bestFit="1" customWidth="1"/>
    <col min="12042" max="12043" width="20.28515625" bestFit="1" customWidth="1"/>
    <col min="12044" max="12265" width="11.42578125" customWidth="1"/>
    <col min="12266" max="12267" width="0" hidden="1" customWidth="1"/>
    <col min="12268" max="12268" width="11.7109375" customWidth="1"/>
    <col min="12269" max="12269" width="53.85546875" customWidth="1"/>
    <col min="12270" max="12270" width="26.7109375" bestFit="1" customWidth="1"/>
    <col min="12271" max="12271" width="15.5703125" customWidth="1"/>
    <col min="12272" max="12278" width="12.7109375" customWidth="1"/>
    <col min="12279" max="12279" width="15.42578125" customWidth="1"/>
    <col min="12280" max="12284" width="12.7109375" customWidth="1"/>
    <col min="12285" max="12285" width="19.5703125" customWidth="1"/>
    <col min="12286" max="12286" width="25.7109375" customWidth="1"/>
    <col min="12287" max="12287" width="11.28515625" bestFit="1" customWidth="1"/>
    <col min="12288" max="12288" width="4.5703125" bestFit="1" customWidth="1"/>
    <col min="12289" max="12289" width="11" bestFit="1" customWidth="1"/>
    <col min="12290" max="12290" width="5.5703125" bestFit="1" customWidth="1"/>
    <col min="12291" max="12291" width="12.28515625" bestFit="1" customWidth="1"/>
    <col min="12292" max="12292" width="8.28515625" bestFit="1" customWidth="1"/>
    <col min="12293" max="12293" width="11.7109375" bestFit="1" customWidth="1"/>
    <col min="12294" max="12294" width="15" bestFit="1" customWidth="1"/>
    <col min="12295" max="12295" width="10.28515625" bestFit="1" customWidth="1"/>
    <col min="12296" max="12296" width="8" bestFit="1" customWidth="1"/>
    <col min="12297" max="12297" width="49.5703125" bestFit="1" customWidth="1"/>
    <col min="12298" max="12299" width="20.28515625" bestFit="1" customWidth="1"/>
    <col min="12300" max="12521" width="11.42578125" customWidth="1"/>
    <col min="12522" max="12523" width="0" hidden="1" customWidth="1"/>
    <col min="12524" max="12524" width="11.7109375" customWidth="1"/>
    <col min="12525" max="12525" width="53.85546875" customWidth="1"/>
    <col min="12526" max="12526" width="26.7109375" bestFit="1" customWidth="1"/>
    <col min="12527" max="12527" width="15.5703125" customWidth="1"/>
    <col min="12528" max="12534" width="12.7109375" customWidth="1"/>
    <col min="12535" max="12535" width="15.42578125" customWidth="1"/>
    <col min="12536" max="12540" width="12.7109375" customWidth="1"/>
    <col min="12541" max="12541" width="19.5703125" customWidth="1"/>
    <col min="12542" max="12542" width="25.7109375" customWidth="1"/>
    <col min="12543" max="12543" width="11.28515625" bestFit="1" customWidth="1"/>
    <col min="12544" max="12544" width="4.5703125" bestFit="1" customWidth="1"/>
    <col min="12545" max="12545" width="11" bestFit="1" customWidth="1"/>
    <col min="12546" max="12546" width="5.5703125" bestFit="1" customWidth="1"/>
    <col min="12547" max="12547" width="12.28515625" bestFit="1" customWidth="1"/>
    <col min="12548" max="12548" width="8.28515625" bestFit="1" customWidth="1"/>
    <col min="12549" max="12549" width="11.7109375" bestFit="1" customWidth="1"/>
    <col min="12550" max="12550" width="15" bestFit="1" customWidth="1"/>
    <col min="12551" max="12551" width="10.28515625" bestFit="1" customWidth="1"/>
    <col min="12552" max="12552" width="8" bestFit="1" customWidth="1"/>
    <col min="12553" max="12553" width="49.5703125" bestFit="1" customWidth="1"/>
    <col min="12554" max="12555" width="20.28515625" bestFit="1" customWidth="1"/>
    <col min="12556" max="12777" width="11.42578125" customWidth="1"/>
    <col min="12778" max="12779" width="0" hidden="1" customWidth="1"/>
    <col min="12780" max="12780" width="11.7109375" customWidth="1"/>
    <col min="12781" max="12781" width="53.85546875" customWidth="1"/>
    <col min="12782" max="12782" width="26.7109375" bestFit="1" customWidth="1"/>
    <col min="12783" max="12783" width="15.5703125" customWidth="1"/>
    <col min="12784" max="12790" width="12.7109375" customWidth="1"/>
    <col min="12791" max="12791" width="15.42578125" customWidth="1"/>
    <col min="12792" max="12796" width="12.7109375" customWidth="1"/>
    <col min="12797" max="12797" width="19.5703125" customWidth="1"/>
    <col min="12798" max="12798" width="25.7109375" customWidth="1"/>
    <col min="12799" max="12799" width="11.28515625" bestFit="1" customWidth="1"/>
    <col min="12800" max="12800" width="4.5703125" bestFit="1" customWidth="1"/>
    <col min="12801" max="12801" width="11" bestFit="1" customWidth="1"/>
    <col min="12802" max="12802" width="5.5703125" bestFit="1" customWidth="1"/>
    <col min="12803" max="12803" width="12.28515625" bestFit="1" customWidth="1"/>
    <col min="12804" max="12804" width="8.28515625" bestFit="1" customWidth="1"/>
    <col min="12805" max="12805" width="11.7109375" bestFit="1" customWidth="1"/>
    <col min="12806" max="12806" width="15" bestFit="1" customWidth="1"/>
    <col min="12807" max="12807" width="10.28515625" bestFit="1" customWidth="1"/>
    <col min="12808" max="12808" width="8" bestFit="1" customWidth="1"/>
    <col min="12809" max="12809" width="49.5703125" bestFit="1" customWidth="1"/>
    <col min="12810" max="12811" width="20.28515625" bestFit="1" customWidth="1"/>
    <col min="12812" max="13033" width="11.42578125" customWidth="1"/>
    <col min="13034" max="13035" width="0" hidden="1" customWidth="1"/>
    <col min="13036" max="13036" width="11.7109375" customWidth="1"/>
    <col min="13037" max="13037" width="53.85546875" customWidth="1"/>
    <col min="13038" max="13038" width="26.7109375" bestFit="1" customWidth="1"/>
    <col min="13039" max="13039" width="15.5703125" customWidth="1"/>
    <col min="13040" max="13046" width="12.7109375" customWidth="1"/>
    <col min="13047" max="13047" width="15.42578125" customWidth="1"/>
    <col min="13048" max="13052" width="12.7109375" customWidth="1"/>
    <col min="13053" max="13053" width="19.5703125" customWidth="1"/>
    <col min="13054" max="13054" width="25.7109375" customWidth="1"/>
    <col min="13055" max="13055" width="11.28515625" bestFit="1" customWidth="1"/>
    <col min="13056" max="13056" width="4.5703125" bestFit="1" customWidth="1"/>
    <col min="13057" max="13057" width="11" bestFit="1" customWidth="1"/>
    <col min="13058" max="13058" width="5.5703125" bestFit="1" customWidth="1"/>
    <col min="13059" max="13059" width="12.28515625" bestFit="1" customWidth="1"/>
    <col min="13060" max="13060" width="8.28515625" bestFit="1" customWidth="1"/>
    <col min="13061" max="13061" width="11.7109375" bestFit="1" customWidth="1"/>
    <col min="13062" max="13062" width="15" bestFit="1" customWidth="1"/>
    <col min="13063" max="13063" width="10.28515625" bestFit="1" customWidth="1"/>
    <col min="13064" max="13064" width="8" bestFit="1" customWidth="1"/>
    <col min="13065" max="13065" width="49.5703125" bestFit="1" customWidth="1"/>
    <col min="13066" max="13067" width="20.28515625" bestFit="1" customWidth="1"/>
    <col min="13068" max="13289" width="11.42578125" customWidth="1"/>
    <col min="13290" max="13291" width="0" hidden="1" customWidth="1"/>
    <col min="13292" max="13292" width="11.7109375" customWidth="1"/>
    <col min="13293" max="13293" width="53.85546875" customWidth="1"/>
    <col min="13294" max="13294" width="26.7109375" bestFit="1" customWidth="1"/>
    <col min="13295" max="13295" width="15.5703125" customWidth="1"/>
    <col min="13296" max="13302" width="12.7109375" customWidth="1"/>
    <col min="13303" max="13303" width="15.42578125" customWidth="1"/>
    <col min="13304" max="13308" width="12.7109375" customWidth="1"/>
    <col min="13309" max="13309" width="19.5703125" customWidth="1"/>
    <col min="13310" max="13310" width="25.7109375" customWidth="1"/>
    <col min="13311" max="13311" width="11.28515625" bestFit="1" customWidth="1"/>
    <col min="13312" max="13312" width="4.5703125" bestFit="1" customWidth="1"/>
    <col min="13313" max="13313" width="11" bestFit="1" customWidth="1"/>
    <col min="13314" max="13314" width="5.5703125" bestFit="1" customWidth="1"/>
    <col min="13315" max="13315" width="12.28515625" bestFit="1" customWidth="1"/>
    <col min="13316" max="13316" width="8.28515625" bestFit="1" customWidth="1"/>
    <col min="13317" max="13317" width="11.7109375" bestFit="1" customWidth="1"/>
    <col min="13318" max="13318" width="15" bestFit="1" customWidth="1"/>
    <col min="13319" max="13319" width="10.28515625" bestFit="1" customWidth="1"/>
    <col min="13320" max="13320" width="8" bestFit="1" customWidth="1"/>
    <col min="13321" max="13321" width="49.5703125" bestFit="1" customWidth="1"/>
    <col min="13322" max="13323" width="20.28515625" bestFit="1" customWidth="1"/>
    <col min="13324" max="13545" width="11.42578125" customWidth="1"/>
    <col min="13546" max="13547" width="0" hidden="1" customWidth="1"/>
    <col min="13548" max="13548" width="11.7109375" customWidth="1"/>
    <col min="13549" max="13549" width="53.85546875" customWidth="1"/>
    <col min="13550" max="13550" width="26.7109375" bestFit="1" customWidth="1"/>
    <col min="13551" max="13551" width="15.5703125" customWidth="1"/>
    <col min="13552" max="13558" width="12.7109375" customWidth="1"/>
    <col min="13559" max="13559" width="15.42578125" customWidth="1"/>
    <col min="13560" max="13564" width="12.7109375" customWidth="1"/>
    <col min="13565" max="13565" width="19.5703125" customWidth="1"/>
    <col min="13566" max="13566" width="25.7109375" customWidth="1"/>
    <col min="13567" max="13567" width="11.28515625" bestFit="1" customWidth="1"/>
    <col min="13568" max="13568" width="4.5703125" bestFit="1" customWidth="1"/>
    <col min="13569" max="13569" width="11" bestFit="1" customWidth="1"/>
    <col min="13570" max="13570" width="5.5703125" bestFit="1" customWidth="1"/>
    <col min="13571" max="13571" width="12.28515625" bestFit="1" customWidth="1"/>
    <col min="13572" max="13572" width="8.28515625" bestFit="1" customWidth="1"/>
    <col min="13573" max="13573" width="11.7109375" bestFit="1" customWidth="1"/>
    <col min="13574" max="13574" width="15" bestFit="1" customWidth="1"/>
    <col min="13575" max="13575" width="10.28515625" bestFit="1" customWidth="1"/>
    <col min="13576" max="13576" width="8" bestFit="1" customWidth="1"/>
    <col min="13577" max="13577" width="49.5703125" bestFit="1" customWidth="1"/>
    <col min="13578" max="13579" width="20.28515625" bestFit="1" customWidth="1"/>
    <col min="13580" max="13801" width="11.42578125" customWidth="1"/>
    <col min="13802" max="13803" width="0" hidden="1" customWidth="1"/>
    <col min="13804" max="13804" width="11.7109375" customWidth="1"/>
    <col min="13805" max="13805" width="53.85546875" customWidth="1"/>
    <col min="13806" max="13806" width="26.7109375" bestFit="1" customWidth="1"/>
    <col min="13807" max="13807" width="15.5703125" customWidth="1"/>
    <col min="13808" max="13814" width="12.7109375" customWidth="1"/>
    <col min="13815" max="13815" width="15.42578125" customWidth="1"/>
    <col min="13816" max="13820" width="12.7109375" customWidth="1"/>
    <col min="13821" max="13821" width="19.5703125" customWidth="1"/>
    <col min="13822" max="13822" width="25.7109375" customWidth="1"/>
    <col min="13823" max="13823" width="11.28515625" bestFit="1" customWidth="1"/>
    <col min="13824" max="13824" width="4.5703125" bestFit="1" customWidth="1"/>
    <col min="13825" max="13825" width="11" bestFit="1" customWidth="1"/>
    <col min="13826" max="13826" width="5.5703125" bestFit="1" customWidth="1"/>
    <col min="13827" max="13827" width="12.28515625" bestFit="1" customWidth="1"/>
    <col min="13828" max="13828" width="8.28515625" bestFit="1" customWidth="1"/>
    <col min="13829" max="13829" width="11.7109375" bestFit="1" customWidth="1"/>
    <col min="13830" max="13830" width="15" bestFit="1" customWidth="1"/>
    <col min="13831" max="13831" width="10.28515625" bestFit="1" customWidth="1"/>
    <col min="13832" max="13832" width="8" bestFit="1" customWidth="1"/>
    <col min="13833" max="13833" width="49.5703125" bestFit="1" customWidth="1"/>
    <col min="13834" max="13835" width="20.28515625" bestFit="1" customWidth="1"/>
    <col min="13836" max="14057" width="11.42578125" customWidth="1"/>
    <col min="14058" max="14059" width="0" hidden="1" customWidth="1"/>
    <col min="14060" max="14060" width="11.7109375" customWidth="1"/>
    <col min="14061" max="14061" width="53.85546875" customWidth="1"/>
    <col min="14062" max="14062" width="26.7109375" bestFit="1" customWidth="1"/>
    <col min="14063" max="14063" width="15.5703125" customWidth="1"/>
    <col min="14064" max="14070" width="12.7109375" customWidth="1"/>
    <col min="14071" max="14071" width="15.42578125" customWidth="1"/>
    <col min="14072" max="14076" width="12.7109375" customWidth="1"/>
    <col min="14077" max="14077" width="19.5703125" customWidth="1"/>
    <col min="14078" max="14078" width="25.7109375" customWidth="1"/>
    <col min="14079" max="14079" width="11.28515625" bestFit="1" customWidth="1"/>
    <col min="14080" max="14080" width="4.5703125" bestFit="1" customWidth="1"/>
    <col min="14081" max="14081" width="11" bestFit="1" customWidth="1"/>
    <col min="14082" max="14082" width="5.5703125" bestFit="1" customWidth="1"/>
    <col min="14083" max="14083" width="12.28515625" bestFit="1" customWidth="1"/>
    <col min="14084" max="14084" width="8.28515625" bestFit="1" customWidth="1"/>
    <col min="14085" max="14085" width="11.7109375" bestFit="1" customWidth="1"/>
    <col min="14086" max="14086" width="15" bestFit="1" customWidth="1"/>
    <col min="14087" max="14087" width="10.28515625" bestFit="1" customWidth="1"/>
    <col min="14088" max="14088" width="8" bestFit="1" customWidth="1"/>
    <col min="14089" max="14089" width="49.5703125" bestFit="1" customWidth="1"/>
    <col min="14090" max="14091" width="20.28515625" bestFit="1" customWidth="1"/>
    <col min="14092" max="14313" width="11.42578125" customWidth="1"/>
    <col min="14314" max="14315" width="0" hidden="1" customWidth="1"/>
    <col min="14316" max="14316" width="11.7109375" customWidth="1"/>
    <col min="14317" max="14317" width="53.85546875" customWidth="1"/>
    <col min="14318" max="14318" width="26.7109375" bestFit="1" customWidth="1"/>
    <col min="14319" max="14319" width="15.5703125" customWidth="1"/>
    <col min="14320" max="14326" width="12.7109375" customWidth="1"/>
    <col min="14327" max="14327" width="15.42578125" customWidth="1"/>
    <col min="14328" max="14332" width="12.7109375" customWidth="1"/>
    <col min="14333" max="14333" width="19.5703125" customWidth="1"/>
    <col min="14334" max="14334" width="25.7109375" customWidth="1"/>
    <col min="14335" max="14335" width="11.28515625" bestFit="1" customWidth="1"/>
    <col min="14336" max="14336" width="4.5703125" bestFit="1" customWidth="1"/>
    <col min="14337" max="14337" width="11" bestFit="1" customWidth="1"/>
    <col min="14338" max="14338" width="5.5703125" bestFit="1" customWidth="1"/>
    <col min="14339" max="14339" width="12.28515625" bestFit="1" customWidth="1"/>
    <col min="14340" max="14340" width="8.28515625" bestFit="1" customWidth="1"/>
    <col min="14341" max="14341" width="11.7109375" bestFit="1" customWidth="1"/>
    <col min="14342" max="14342" width="15" bestFit="1" customWidth="1"/>
    <col min="14343" max="14343" width="10.28515625" bestFit="1" customWidth="1"/>
    <col min="14344" max="14344" width="8" bestFit="1" customWidth="1"/>
    <col min="14345" max="14345" width="49.5703125" bestFit="1" customWidth="1"/>
    <col min="14346" max="14347" width="20.28515625" bestFit="1" customWidth="1"/>
    <col min="14348" max="14569" width="11.42578125" customWidth="1"/>
    <col min="14570" max="14571" width="0" hidden="1" customWidth="1"/>
    <col min="14572" max="14572" width="11.7109375" customWidth="1"/>
    <col min="14573" max="14573" width="53.85546875" customWidth="1"/>
    <col min="14574" max="14574" width="26.7109375" bestFit="1" customWidth="1"/>
    <col min="14575" max="14575" width="15.5703125" customWidth="1"/>
    <col min="14576" max="14582" width="12.7109375" customWidth="1"/>
    <col min="14583" max="14583" width="15.42578125" customWidth="1"/>
    <col min="14584" max="14588" width="12.7109375" customWidth="1"/>
    <col min="14589" max="14589" width="19.5703125" customWidth="1"/>
    <col min="14590" max="14590" width="25.7109375" customWidth="1"/>
    <col min="14591" max="14591" width="11.28515625" bestFit="1" customWidth="1"/>
    <col min="14592" max="14592" width="4.5703125" bestFit="1" customWidth="1"/>
    <col min="14593" max="14593" width="11" bestFit="1" customWidth="1"/>
    <col min="14594" max="14594" width="5.5703125" bestFit="1" customWidth="1"/>
    <col min="14595" max="14595" width="12.28515625" bestFit="1" customWidth="1"/>
    <col min="14596" max="14596" width="8.28515625" bestFit="1" customWidth="1"/>
    <col min="14597" max="14597" width="11.7109375" bestFit="1" customWidth="1"/>
    <col min="14598" max="14598" width="15" bestFit="1" customWidth="1"/>
    <col min="14599" max="14599" width="10.28515625" bestFit="1" customWidth="1"/>
    <col min="14600" max="14600" width="8" bestFit="1" customWidth="1"/>
    <col min="14601" max="14601" width="49.5703125" bestFit="1" customWidth="1"/>
    <col min="14602" max="14603" width="20.28515625" bestFit="1" customWidth="1"/>
    <col min="14604" max="14825" width="11.42578125" customWidth="1"/>
    <col min="14826" max="14827" width="0" hidden="1" customWidth="1"/>
    <col min="14828" max="14828" width="11.7109375" customWidth="1"/>
    <col min="14829" max="14829" width="53.85546875" customWidth="1"/>
    <col min="14830" max="14830" width="26.7109375" bestFit="1" customWidth="1"/>
    <col min="14831" max="14831" width="15.5703125" customWidth="1"/>
    <col min="14832" max="14838" width="12.7109375" customWidth="1"/>
    <col min="14839" max="14839" width="15.42578125" customWidth="1"/>
    <col min="14840" max="14844" width="12.7109375" customWidth="1"/>
    <col min="14845" max="14845" width="19.5703125" customWidth="1"/>
    <col min="14846" max="14846" width="25.7109375" customWidth="1"/>
    <col min="14847" max="14847" width="11.28515625" bestFit="1" customWidth="1"/>
    <col min="14848" max="14848" width="4.5703125" bestFit="1" customWidth="1"/>
    <col min="14849" max="14849" width="11" bestFit="1" customWidth="1"/>
    <col min="14850" max="14850" width="5.5703125" bestFit="1" customWidth="1"/>
    <col min="14851" max="14851" width="12.28515625" bestFit="1" customWidth="1"/>
    <col min="14852" max="14852" width="8.28515625" bestFit="1" customWidth="1"/>
    <col min="14853" max="14853" width="11.7109375" bestFit="1" customWidth="1"/>
    <col min="14854" max="14854" width="15" bestFit="1" customWidth="1"/>
    <col min="14855" max="14855" width="10.28515625" bestFit="1" customWidth="1"/>
    <col min="14856" max="14856" width="8" bestFit="1" customWidth="1"/>
    <col min="14857" max="14857" width="49.5703125" bestFit="1" customWidth="1"/>
    <col min="14858" max="14859" width="20.28515625" bestFit="1" customWidth="1"/>
    <col min="14860" max="15081" width="11.42578125" customWidth="1"/>
    <col min="15082" max="15083" width="0" hidden="1" customWidth="1"/>
    <col min="15084" max="15084" width="11.7109375" customWidth="1"/>
    <col min="15085" max="15085" width="53.85546875" customWidth="1"/>
    <col min="15086" max="15086" width="26.7109375" bestFit="1" customWidth="1"/>
    <col min="15087" max="15087" width="15.5703125" customWidth="1"/>
    <col min="15088" max="15094" width="12.7109375" customWidth="1"/>
    <col min="15095" max="15095" width="15.42578125" customWidth="1"/>
    <col min="15096" max="15100" width="12.7109375" customWidth="1"/>
    <col min="15101" max="15101" width="19.5703125" customWidth="1"/>
    <col min="15102" max="15102" width="25.7109375" customWidth="1"/>
    <col min="15103" max="15103" width="11.28515625" bestFit="1" customWidth="1"/>
    <col min="15104" max="15104" width="4.5703125" bestFit="1" customWidth="1"/>
    <col min="15105" max="15105" width="11" bestFit="1" customWidth="1"/>
    <col min="15106" max="15106" width="5.5703125" bestFit="1" customWidth="1"/>
    <col min="15107" max="15107" width="12.28515625" bestFit="1" customWidth="1"/>
    <col min="15108" max="15108" width="8.28515625" bestFit="1" customWidth="1"/>
    <col min="15109" max="15109" width="11.7109375" bestFit="1" customWidth="1"/>
    <col min="15110" max="15110" width="15" bestFit="1" customWidth="1"/>
    <col min="15111" max="15111" width="10.28515625" bestFit="1" customWidth="1"/>
    <col min="15112" max="15112" width="8" bestFit="1" customWidth="1"/>
    <col min="15113" max="15113" width="49.5703125" bestFit="1" customWidth="1"/>
    <col min="15114" max="15115" width="20.28515625" bestFit="1" customWidth="1"/>
    <col min="15116" max="15337" width="11.42578125" customWidth="1"/>
    <col min="15338" max="15339" width="0" hidden="1" customWidth="1"/>
    <col min="15340" max="15340" width="11.7109375" customWidth="1"/>
    <col min="15341" max="15341" width="53.85546875" customWidth="1"/>
    <col min="15342" max="15342" width="26.7109375" bestFit="1" customWidth="1"/>
    <col min="15343" max="15343" width="15.5703125" customWidth="1"/>
    <col min="15344" max="15350" width="12.7109375" customWidth="1"/>
    <col min="15351" max="15351" width="15.42578125" customWidth="1"/>
    <col min="15352" max="15356" width="12.7109375" customWidth="1"/>
    <col min="15357" max="15357" width="19.5703125" customWidth="1"/>
    <col min="15358" max="15358" width="25.7109375" customWidth="1"/>
    <col min="15359" max="15359" width="11.28515625" bestFit="1" customWidth="1"/>
    <col min="15360" max="15360" width="4.5703125" bestFit="1" customWidth="1"/>
    <col min="15361" max="15361" width="11" bestFit="1" customWidth="1"/>
    <col min="15362" max="15362" width="5.5703125" bestFit="1" customWidth="1"/>
    <col min="15363" max="15363" width="12.28515625" bestFit="1" customWidth="1"/>
    <col min="15364" max="15364" width="8.28515625" bestFit="1" customWidth="1"/>
    <col min="15365" max="15365" width="11.7109375" bestFit="1" customWidth="1"/>
    <col min="15366" max="15366" width="15" bestFit="1" customWidth="1"/>
    <col min="15367" max="15367" width="10.28515625" bestFit="1" customWidth="1"/>
    <col min="15368" max="15368" width="8" bestFit="1" customWidth="1"/>
    <col min="15369" max="15369" width="49.5703125" bestFit="1" customWidth="1"/>
    <col min="15370" max="15371" width="20.28515625" bestFit="1" customWidth="1"/>
    <col min="15372" max="15593" width="11.42578125" customWidth="1"/>
    <col min="15594" max="15595" width="0" hidden="1" customWidth="1"/>
    <col min="15596" max="15596" width="11.7109375" customWidth="1"/>
    <col min="15597" max="15597" width="53.85546875" customWidth="1"/>
    <col min="15598" max="15598" width="26.7109375" bestFit="1" customWidth="1"/>
    <col min="15599" max="15599" width="15.5703125" customWidth="1"/>
    <col min="15600" max="15606" width="12.7109375" customWidth="1"/>
    <col min="15607" max="15607" width="15.42578125" customWidth="1"/>
    <col min="15608" max="15612" width="12.7109375" customWidth="1"/>
    <col min="15613" max="15613" width="19.5703125" customWidth="1"/>
    <col min="15614" max="15614" width="25.7109375" customWidth="1"/>
    <col min="15615" max="15615" width="11.28515625" bestFit="1" customWidth="1"/>
    <col min="15616" max="15616" width="4.5703125" bestFit="1" customWidth="1"/>
    <col min="15617" max="15617" width="11" bestFit="1" customWidth="1"/>
    <col min="15618" max="15618" width="5.5703125" bestFit="1" customWidth="1"/>
    <col min="15619" max="15619" width="12.28515625" bestFit="1" customWidth="1"/>
    <col min="15620" max="15620" width="8.28515625" bestFit="1" customWidth="1"/>
    <col min="15621" max="15621" width="11.7109375" bestFit="1" customWidth="1"/>
    <col min="15622" max="15622" width="15" bestFit="1" customWidth="1"/>
    <col min="15623" max="15623" width="10.28515625" bestFit="1" customWidth="1"/>
    <col min="15624" max="15624" width="8" bestFit="1" customWidth="1"/>
    <col min="15625" max="15625" width="49.5703125" bestFit="1" customWidth="1"/>
    <col min="15626" max="15627" width="20.28515625" bestFit="1" customWidth="1"/>
    <col min="15628" max="15849" width="11.42578125" customWidth="1"/>
    <col min="15850" max="15851" width="0" hidden="1" customWidth="1"/>
    <col min="15852" max="15852" width="11.7109375" customWidth="1"/>
    <col min="15853" max="15853" width="53.85546875" customWidth="1"/>
    <col min="15854" max="15854" width="26.7109375" bestFit="1" customWidth="1"/>
    <col min="15855" max="15855" width="15.5703125" customWidth="1"/>
    <col min="15856" max="15862" width="12.7109375" customWidth="1"/>
    <col min="15863" max="15863" width="15.42578125" customWidth="1"/>
    <col min="15864" max="15868" width="12.7109375" customWidth="1"/>
    <col min="15869" max="15869" width="19.5703125" customWidth="1"/>
    <col min="15870" max="15870" width="25.7109375" customWidth="1"/>
    <col min="15871" max="15871" width="11.28515625" bestFit="1" customWidth="1"/>
    <col min="15872" max="15872" width="4.5703125" bestFit="1" customWidth="1"/>
    <col min="15873" max="15873" width="11" bestFit="1" customWidth="1"/>
    <col min="15874" max="15874" width="5.5703125" bestFit="1" customWidth="1"/>
    <col min="15875" max="15875" width="12.28515625" bestFit="1" customWidth="1"/>
    <col min="15876" max="15876" width="8.28515625" bestFit="1" customWidth="1"/>
    <col min="15877" max="15877" width="11.7109375" bestFit="1" customWidth="1"/>
    <col min="15878" max="15878" width="15" bestFit="1" customWidth="1"/>
    <col min="15879" max="15879" width="10.28515625" bestFit="1" customWidth="1"/>
    <col min="15880" max="15880" width="8" bestFit="1" customWidth="1"/>
    <col min="15881" max="15881" width="49.5703125" bestFit="1" customWidth="1"/>
    <col min="15882" max="15883" width="20.28515625" bestFit="1" customWidth="1"/>
    <col min="15884" max="16105" width="11.42578125" customWidth="1"/>
    <col min="16106" max="16107" width="0" hidden="1" customWidth="1"/>
    <col min="16108" max="16108" width="11.7109375" customWidth="1"/>
    <col min="16109" max="16109" width="53.85546875" customWidth="1"/>
    <col min="16110" max="16110" width="26.7109375" bestFit="1" customWidth="1"/>
    <col min="16111" max="16111" width="15.5703125" customWidth="1"/>
    <col min="16112" max="16118" width="12.7109375" customWidth="1"/>
    <col min="16119" max="16119" width="15.42578125" customWidth="1"/>
    <col min="16120" max="16124" width="12.7109375" customWidth="1"/>
    <col min="16125" max="16125" width="19.5703125" customWidth="1"/>
    <col min="16126" max="16126" width="25.7109375" customWidth="1"/>
    <col min="16127" max="16127" width="11.28515625" bestFit="1" customWidth="1"/>
    <col min="16128" max="16128" width="4.5703125" bestFit="1" customWidth="1"/>
    <col min="16129" max="16129" width="11" bestFit="1" customWidth="1"/>
    <col min="16130" max="16130" width="5.5703125" bestFit="1" customWidth="1"/>
    <col min="16131" max="16131" width="12.28515625" bestFit="1" customWidth="1"/>
    <col min="16132" max="16132" width="8.28515625" bestFit="1" customWidth="1"/>
    <col min="16133" max="16133" width="11.7109375" bestFit="1" customWidth="1"/>
    <col min="16134" max="16134" width="15" bestFit="1" customWidth="1"/>
    <col min="16135" max="16135" width="10.28515625" bestFit="1" customWidth="1"/>
    <col min="16136" max="16136" width="8" bestFit="1" customWidth="1"/>
    <col min="16137" max="16137" width="49.5703125" bestFit="1" customWidth="1"/>
    <col min="16138" max="16139" width="20.28515625" bestFit="1" customWidth="1"/>
    <col min="16140" max="16384" width="11.42578125" customWidth="1"/>
  </cols>
  <sheetData>
    <row r="1" spans="2:11" ht="15" customHeight="1"/>
    <row r="2" spans="2:11" ht="15" customHeight="1"/>
    <row r="3" spans="2:11" ht="15" customHeight="1">
      <c r="B3" s="92" t="s">
        <v>0</v>
      </c>
      <c r="C3" s="93"/>
      <c r="D3" s="92" t="s">
        <v>1</v>
      </c>
      <c r="E3" s="93"/>
      <c r="F3" s="92" t="s">
        <v>2</v>
      </c>
      <c r="G3" s="93"/>
      <c r="H3" s="92" t="s">
        <v>3</v>
      </c>
      <c r="I3" s="93"/>
      <c r="J3" s="92" t="s">
        <v>220</v>
      </c>
      <c r="K3" s="93"/>
    </row>
    <row r="4" spans="2:11" ht="15" customHeight="1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15" customHeight="1">
      <c r="B5" s="4">
        <v>1</v>
      </c>
      <c r="C5" s="4" t="s">
        <v>193</v>
      </c>
      <c r="D5" s="4">
        <v>2014</v>
      </c>
      <c r="E5" s="4"/>
      <c r="F5" s="4" t="s">
        <v>218</v>
      </c>
      <c r="G5" s="5"/>
      <c r="H5" s="4" t="s">
        <v>217</v>
      </c>
      <c r="I5" s="5"/>
      <c r="J5" s="4"/>
      <c r="K5" s="6" t="s">
        <v>221</v>
      </c>
    </row>
    <row r="6" spans="2:11" ht="15" customHeight="1">
      <c r="B6" s="4">
        <v>2</v>
      </c>
      <c r="C6" s="4" t="s">
        <v>194</v>
      </c>
      <c r="D6" s="4">
        <v>2015</v>
      </c>
      <c r="E6" s="4"/>
      <c r="F6" s="4" t="s">
        <v>219</v>
      </c>
      <c r="G6" s="5"/>
      <c r="H6" s="4" t="s">
        <v>13</v>
      </c>
      <c r="I6" s="5"/>
      <c r="J6" s="4"/>
      <c r="K6" s="6" t="s">
        <v>222</v>
      </c>
    </row>
    <row r="7" spans="2:11" ht="15" customHeight="1">
      <c r="B7" s="4">
        <v>3</v>
      </c>
      <c r="C7" s="4" t="s">
        <v>195</v>
      </c>
      <c r="D7" s="4">
        <v>2016</v>
      </c>
      <c r="E7" s="4"/>
      <c r="F7" s="4"/>
      <c r="H7" s="4"/>
      <c r="I7" s="5"/>
      <c r="J7" s="4"/>
      <c r="K7" s="6"/>
    </row>
    <row r="8" spans="2:11" ht="15" customHeight="1">
      <c r="B8" s="4">
        <v>4</v>
      </c>
      <c r="C8" s="4" t="s">
        <v>196</v>
      </c>
      <c r="D8" s="4">
        <v>2017</v>
      </c>
      <c r="E8" s="4"/>
      <c r="J8" s="4"/>
      <c r="K8" s="6" t="s">
        <v>223</v>
      </c>
    </row>
    <row r="9" spans="2:11" ht="15" customHeight="1">
      <c r="B9" s="4">
        <v>5</v>
      </c>
      <c r="C9" s="4" t="s">
        <v>197</v>
      </c>
      <c r="D9" s="4">
        <v>2018</v>
      </c>
      <c r="E9" s="4"/>
      <c r="J9" s="4"/>
      <c r="K9" s="6" t="s">
        <v>224</v>
      </c>
    </row>
    <row r="10" spans="2:11" ht="15" customHeight="1">
      <c r="B10" s="4">
        <v>6</v>
      </c>
      <c r="C10" s="4" t="s">
        <v>198</v>
      </c>
      <c r="D10" s="4">
        <v>2019</v>
      </c>
      <c r="E10" s="4"/>
      <c r="J10" s="4"/>
      <c r="K10" s="6" t="s">
        <v>225</v>
      </c>
    </row>
    <row r="11" spans="2:11" ht="15" customHeight="1">
      <c r="B11" s="4">
        <v>7</v>
      </c>
      <c r="C11" s="4" t="s">
        <v>199</v>
      </c>
      <c r="D11" s="4">
        <v>2020</v>
      </c>
      <c r="E11" s="4"/>
      <c r="J11" s="4"/>
      <c r="K11" s="6" t="s">
        <v>226</v>
      </c>
    </row>
    <row r="12" spans="2:11" ht="15" customHeight="1">
      <c r="B12" s="4">
        <v>8</v>
      </c>
      <c r="C12" s="4" t="s">
        <v>200</v>
      </c>
      <c r="D12" s="4"/>
      <c r="E12" s="4"/>
      <c r="H12" s="4"/>
      <c r="I12" s="5"/>
      <c r="J12" s="4"/>
      <c r="K12" s="6"/>
    </row>
    <row r="13" spans="2:11" ht="15" customHeight="1">
      <c r="B13" s="4">
        <v>9</v>
      </c>
      <c r="C13" s="4" t="s">
        <v>201</v>
      </c>
      <c r="D13" s="4"/>
      <c r="E13" s="4"/>
      <c r="J13" s="4"/>
      <c r="K13" s="6"/>
    </row>
    <row r="14" spans="2:11" ht="15" customHeight="1">
      <c r="B14" s="4">
        <v>10</v>
      </c>
      <c r="C14" s="4" t="s">
        <v>202</v>
      </c>
      <c r="D14" s="4"/>
      <c r="E14" s="4"/>
      <c r="J14" s="4"/>
      <c r="K14" s="6"/>
    </row>
    <row r="15" spans="2:11" ht="15" customHeight="1">
      <c r="B15" s="4">
        <v>11</v>
      </c>
      <c r="C15" s="4" t="s">
        <v>203</v>
      </c>
      <c r="D15" s="4"/>
      <c r="E15" s="4"/>
      <c r="J15" s="4"/>
      <c r="K15" s="6"/>
    </row>
    <row r="16" spans="2:11" ht="15" customHeight="1">
      <c r="B16" s="4">
        <v>12</v>
      </c>
      <c r="C16" s="4" t="s">
        <v>204</v>
      </c>
      <c r="D16" s="4"/>
      <c r="E16" s="4"/>
      <c r="J16" s="4"/>
      <c r="K16" s="6"/>
    </row>
    <row r="17" spans="2:11" ht="15" customHeight="1">
      <c r="D17" s="4"/>
      <c r="E17" s="4"/>
      <c r="J17" s="4"/>
      <c r="K17" s="6"/>
    </row>
    <row r="18" spans="2:11" ht="15" customHeight="1">
      <c r="D18" s="4"/>
      <c r="E18" s="4"/>
      <c r="J18" s="4"/>
      <c r="K18" s="6"/>
    </row>
    <row r="19" spans="2:11" ht="15" customHeight="1">
      <c r="J19" s="4"/>
      <c r="K19" s="6"/>
    </row>
    <row r="20" spans="2:11" ht="15" customHeight="1">
      <c r="D20" s="4"/>
      <c r="J20" s="4"/>
      <c r="K20" s="6"/>
    </row>
    <row r="21" spans="2:11" ht="15" customHeight="1">
      <c r="B21" s="4"/>
      <c r="C21" s="4"/>
      <c r="D21" s="4"/>
      <c r="E21" s="4"/>
      <c r="J21" s="4"/>
      <c r="K21" s="6"/>
    </row>
    <row r="22" spans="2:11" ht="15" customHeight="1">
      <c r="B22" s="4"/>
      <c r="C22" s="4"/>
      <c r="D22" s="4"/>
      <c r="E22" s="4"/>
      <c r="J22" s="4"/>
      <c r="K22" s="6"/>
    </row>
    <row r="23" spans="2:11" ht="15" customHeight="1">
      <c r="B23" s="4"/>
      <c r="C23" s="4"/>
      <c r="D23" s="4"/>
      <c r="E23" s="4"/>
      <c r="J23" s="4"/>
      <c r="K23" s="6"/>
    </row>
    <row r="24" spans="2:11" ht="15" customHeight="1">
      <c r="B24" s="4"/>
      <c r="C24" s="4"/>
      <c r="D24" s="4"/>
      <c r="E24" s="4"/>
      <c r="J24" s="4"/>
      <c r="K24" s="6"/>
    </row>
    <row r="25" spans="2:11" ht="15" customHeight="1">
      <c r="B25" s="4"/>
      <c r="C25" s="4"/>
      <c r="D25" s="4"/>
      <c r="E25" s="4"/>
      <c r="J25" s="4"/>
      <c r="K25" s="6"/>
    </row>
    <row r="26" spans="2:11" ht="15" customHeight="1">
      <c r="B26" s="4"/>
      <c r="C26" s="4"/>
      <c r="D26" s="4"/>
      <c r="E26" s="4"/>
      <c r="J26" s="4"/>
      <c r="K26" s="6"/>
    </row>
    <row r="27" spans="2:11" ht="15" customHeight="1">
      <c r="B27" s="4"/>
      <c r="C27" s="4"/>
      <c r="D27" s="4"/>
      <c r="E27" s="4"/>
      <c r="J27" s="4"/>
      <c r="K27" s="6"/>
    </row>
    <row r="28" spans="2:11" ht="15" customHeight="1">
      <c r="B28" s="4"/>
      <c r="C28" s="4"/>
      <c r="D28" s="4"/>
      <c r="E28" s="4"/>
      <c r="J28" s="4"/>
      <c r="K28" s="6"/>
    </row>
    <row r="29" spans="2:11" ht="15" customHeight="1">
      <c r="B29" s="4"/>
      <c r="C29" s="4"/>
      <c r="D29" s="4"/>
      <c r="E29" s="4"/>
      <c r="J29" s="4"/>
      <c r="K29" s="6"/>
    </row>
    <row r="30" spans="2:11" ht="15" customHeight="1">
      <c r="B30" s="4"/>
      <c r="C30" s="4"/>
      <c r="D30" s="4"/>
      <c r="E30" s="4"/>
      <c r="J30" s="4"/>
      <c r="K30" s="6"/>
    </row>
    <row r="31" spans="2:11" ht="15" customHeight="1">
      <c r="B31" s="4"/>
      <c r="C31" s="4"/>
      <c r="D31" s="4"/>
      <c r="E31" s="4"/>
      <c r="J31" s="4"/>
      <c r="K31" s="6"/>
    </row>
    <row r="32" spans="2:11" ht="15" customHeight="1">
      <c r="B32" s="4"/>
      <c r="C32" s="4"/>
      <c r="D32" s="4"/>
      <c r="E32" s="4"/>
      <c r="J32" s="4"/>
      <c r="K32" s="6"/>
    </row>
    <row r="33" spans="2:11" ht="15" customHeight="1">
      <c r="B33" s="4"/>
      <c r="C33" s="4"/>
      <c r="D33" s="4"/>
      <c r="E33" s="4"/>
      <c r="J33" s="4"/>
      <c r="K33" s="6"/>
    </row>
    <row r="34" spans="2:11" ht="15" customHeight="1">
      <c r="B34" s="4"/>
      <c r="C34" s="4"/>
      <c r="D34" s="4"/>
      <c r="E34" s="4"/>
      <c r="J34" s="4"/>
      <c r="K34" s="6"/>
    </row>
    <row r="35" spans="2:11" ht="15" customHeight="1">
      <c r="B35" s="4"/>
      <c r="C35" s="4"/>
      <c r="D35" s="4"/>
      <c r="E35" s="4"/>
      <c r="J35" s="4"/>
      <c r="K35" s="6"/>
    </row>
    <row r="36" spans="2:11" ht="15" customHeight="1">
      <c r="B36" s="4"/>
      <c r="C36" s="4"/>
      <c r="D36" s="4"/>
      <c r="E36" s="4"/>
      <c r="J36" s="4"/>
      <c r="K36" s="6"/>
    </row>
    <row r="37" spans="2:11" ht="15" customHeight="1">
      <c r="B37" s="4">
        <v>0</v>
      </c>
      <c r="C37" s="4">
        <v>0</v>
      </c>
      <c r="D37" s="4">
        <v>0</v>
      </c>
      <c r="E37" s="4">
        <v>0</v>
      </c>
      <c r="F37">
        <v>0</v>
      </c>
      <c r="G37">
        <v>0</v>
      </c>
      <c r="H37">
        <v>0</v>
      </c>
      <c r="I37">
        <v>0</v>
      </c>
      <c r="J37" s="4">
        <v>51</v>
      </c>
      <c r="K37" s="6" t="s">
        <v>125</v>
      </c>
    </row>
    <row r="38" spans="2:11" ht="15" customHeight="1">
      <c r="B38" s="4">
        <v>0</v>
      </c>
      <c r="C38" s="4">
        <v>0</v>
      </c>
      <c r="D38" s="4">
        <v>0</v>
      </c>
      <c r="E38" s="4">
        <v>0</v>
      </c>
      <c r="F38">
        <v>0</v>
      </c>
      <c r="G38">
        <v>0</v>
      </c>
      <c r="H38">
        <v>0</v>
      </c>
      <c r="I38">
        <v>0</v>
      </c>
      <c r="J38" s="4">
        <v>52</v>
      </c>
      <c r="K38" s="6" t="s">
        <v>129</v>
      </c>
    </row>
    <row r="39" spans="2:11" ht="15" customHeight="1">
      <c r="B39" s="4">
        <v>0</v>
      </c>
      <c r="C39" s="4">
        <v>0</v>
      </c>
      <c r="D39" s="4">
        <v>0</v>
      </c>
      <c r="E39" s="4">
        <v>0</v>
      </c>
      <c r="F39">
        <v>0</v>
      </c>
      <c r="G39">
        <v>0</v>
      </c>
      <c r="H39">
        <v>0</v>
      </c>
      <c r="I39">
        <v>0</v>
      </c>
      <c r="J39" s="4">
        <v>53</v>
      </c>
      <c r="K39" s="6" t="s">
        <v>132</v>
      </c>
    </row>
    <row r="40" spans="2:11" ht="15" customHeight="1"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 s="4">
        <v>58</v>
      </c>
      <c r="K40" s="6" t="s">
        <v>136</v>
      </c>
    </row>
    <row r="41" spans="2:11" ht="15" customHeight="1"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 s="4">
        <v>63</v>
      </c>
      <c r="K41" s="6" t="s">
        <v>139</v>
      </c>
    </row>
    <row r="42" spans="2:11" ht="15" customHeight="1">
      <c r="J42" s="4"/>
      <c r="K42" s="6"/>
    </row>
    <row r="43" spans="2:11" ht="15" customHeight="1">
      <c r="J43" s="4"/>
      <c r="K43" s="6"/>
    </row>
    <row r="44" spans="2:11" ht="15" customHeight="1"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 s="4">
        <v>64</v>
      </c>
      <c r="K44" s="6" t="s">
        <v>142</v>
      </c>
    </row>
    <row r="45" spans="2:11" ht="15" customHeight="1">
      <c r="J45" s="4"/>
      <c r="K45" s="6"/>
    </row>
    <row r="46" spans="2:11" ht="15" customHeight="1">
      <c r="J46" s="4"/>
      <c r="K46" s="6"/>
    </row>
    <row r="47" spans="2:11" ht="15" customHeight="1">
      <c r="J47" s="4"/>
      <c r="K47" s="6"/>
    </row>
    <row r="48" spans="2:11" ht="15" customHeight="1"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 s="4">
        <v>78</v>
      </c>
      <c r="K48" s="6" t="s">
        <v>146</v>
      </c>
    </row>
    <row r="49" spans="2:11" ht="15" customHeight="1"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 s="4">
        <v>79</v>
      </c>
      <c r="K49" s="6" t="s">
        <v>150</v>
      </c>
    </row>
    <row r="50" spans="2:11" ht="15" customHeight="1"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 s="4">
        <v>80</v>
      </c>
      <c r="K50" s="6" t="s">
        <v>154</v>
      </c>
    </row>
    <row r="51" spans="2:11" ht="15" customHeight="1"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 s="4">
        <v>82</v>
      </c>
      <c r="K51" s="6" t="s">
        <v>158</v>
      </c>
    </row>
    <row r="52" spans="2:11" ht="15" customHeight="1"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4">
        <v>83</v>
      </c>
      <c r="K52" s="6" t="s">
        <v>162</v>
      </c>
    </row>
    <row r="53" spans="2:11" ht="15" customHeight="1"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 s="4">
        <v>85</v>
      </c>
      <c r="K53" s="6" t="s">
        <v>166</v>
      </c>
    </row>
    <row r="54" spans="2:11" ht="15" customHeight="1"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 s="4">
        <v>86</v>
      </c>
      <c r="K54" s="6" t="s">
        <v>170</v>
      </c>
    </row>
    <row r="55" spans="2:11" ht="15" customHeight="1"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 s="4">
        <v>94</v>
      </c>
      <c r="K55" s="6" t="s">
        <v>37</v>
      </c>
    </row>
    <row r="56" spans="2:11" ht="15" customHeight="1"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 s="4">
        <v>95</v>
      </c>
      <c r="K56" s="6" t="s">
        <v>176</v>
      </c>
    </row>
    <row r="57" spans="2:11" ht="15" customHeight="1"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 s="4">
        <v>96</v>
      </c>
      <c r="K57" s="6" t="s">
        <v>180</v>
      </c>
    </row>
    <row r="58" spans="2:11" ht="15" customHeight="1"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 s="4">
        <v>97</v>
      </c>
      <c r="K58" s="6" t="s">
        <v>184</v>
      </c>
    </row>
    <row r="59" spans="2:11" ht="15" customHeight="1"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 s="4">
        <v>99</v>
      </c>
      <c r="K59" s="6" t="s">
        <v>188</v>
      </c>
    </row>
    <row r="60" spans="2:11" ht="15" customHeight="1"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 s="4">
        <v>101</v>
      </c>
      <c r="K60" s="6" t="s">
        <v>189</v>
      </c>
    </row>
    <row r="61" spans="2:11" ht="15" customHeight="1"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 s="4">
        <v>102</v>
      </c>
      <c r="K61" s="6" t="s">
        <v>190</v>
      </c>
    </row>
    <row r="62" spans="2:11" ht="15" customHeight="1"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 s="4">
        <v>103</v>
      </c>
      <c r="K62" s="6" t="s">
        <v>191</v>
      </c>
    </row>
    <row r="63" spans="2:11" ht="15" customHeight="1"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 s="4">
        <v>104</v>
      </c>
      <c r="K63" s="6" t="s">
        <v>192</v>
      </c>
    </row>
  </sheetData>
  <mergeCells count="5">
    <mergeCell ref="H3:I3"/>
    <mergeCell ref="J3:K3"/>
    <mergeCell ref="B3:C3"/>
    <mergeCell ref="D3:E3"/>
    <mergeCell ref="F3:G3"/>
  </mergeCells>
  <phoneticPr fontId="10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fitToHeight="2" orientation="landscape" r:id="rId1"/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1D56-50CA-4272-AE97-2D8DCB5867B9}">
  <sheetPr>
    <pageSetUpPr fitToPage="1"/>
  </sheetPr>
  <dimension ref="A1:AI60"/>
  <sheetViews>
    <sheetView showGridLines="0" topLeftCell="C1" zoomScale="115" zoomScaleNormal="115" workbookViewId="0">
      <selection activeCell="E13" sqref="E13"/>
    </sheetView>
  </sheetViews>
  <sheetFormatPr defaultRowHeight="15" outlineLevelRow="2" outlineLevelCol="1"/>
  <cols>
    <col min="1" max="1" width="77.7109375" hidden="1" customWidth="1" outlineLevel="1"/>
    <col min="2" max="2" width="15.5703125" hidden="1" customWidth="1" outlineLevel="1"/>
    <col min="3" max="3" width="15.85546875" style="56" customWidth="1" collapsed="1"/>
    <col min="4" max="4" width="64" bestFit="1" customWidth="1"/>
    <col min="5" max="5" width="22.85546875" customWidth="1" outlineLevel="1"/>
    <col min="6" max="6" width="1.42578125" style="39" customWidth="1" outlineLevel="1"/>
    <col min="7" max="7" width="21.5703125" customWidth="1"/>
    <col min="8" max="8" width="3.140625" customWidth="1"/>
    <col min="9" max="21" width="18.7109375" customWidth="1"/>
    <col min="22" max="22" width="25.7109375" customWidth="1"/>
    <col min="23" max="23" width="11.28515625" bestFit="1" customWidth="1"/>
    <col min="24" max="24" width="4.5703125" bestFit="1" customWidth="1"/>
    <col min="25" max="25" width="11" bestFit="1" customWidth="1"/>
    <col min="26" max="26" width="5.5703125" bestFit="1" customWidth="1"/>
    <col min="27" max="27" width="12.28515625" bestFit="1" customWidth="1"/>
    <col min="28" max="28" width="8.28515625" bestFit="1" customWidth="1"/>
    <col min="29" max="29" width="11.7109375" bestFit="1" customWidth="1"/>
    <col min="30" max="30" width="15" bestFit="1" customWidth="1"/>
    <col min="31" max="31" width="10.28515625" bestFit="1" customWidth="1"/>
    <col min="32" max="32" width="8" bestFit="1" customWidth="1"/>
    <col min="33" max="33" width="49.5703125" bestFit="1" customWidth="1"/>
    <col min="34" max="35" width="20.28515625" bestFit="1" customWidth="1"/>
    <col min="36" max="257" width="11.42578125" customWidth="1"/>
    <col min="258" max="259" width="0" hidden="1" customWidth="1"/>
    <col min="260" max="260" width="11.7109375" customWidth="1"/>
    <col min="261" max="261" width="53.85546875" customWidth="1"/>
    <col min="262" max="262" width="26.7109375" bestFit="1" customWidth="1"/>
    <col min="263" max="263" width="15.5703125" customWidth="1"/>
    <col min="264" max="270" width="12.7109375" customWidth="1"/>
    <col min="271" max="271" width="15.42578125" customWidth="1"/>
    <col min="272" max="276" width="12.7109375" customWidth="1"/>
    <col min="277" max="277" width="19.5703125" customWidth="1"/>
    <col min="278" max="278" width="25.7109375" customWidth="1"/>
    <col min="279" max="279" width="11.28515625" bestFit="1" customWidth="1"/>
    <col min="280" max="280" width="4.5703125" bestFit="1" customWidth="1"/>
    <col min="281" max="281" width="11" bestFit="1" customWidth="1"/>
    <col min="282" max="282" width="5.5703125" bestFit="1" customWidth="1"/>
    <col min="283" max="283" width="12.28515625" bestFit="1" customWidth="1"/>
    <col min="284" max="284" width="8.28515625" bestFit="1" customWidth="1"/>
    <col min="285" max="285" width="11.7109375" bestFit="1" customWidth="1"/>
    <col min="286" max="286" width="15" bestFit="1" customWidth="1"/>
    <col min="287" max="287" width="10.28515625" bestFit="1" customWidth="1"/>
    <col min="288" max="288" width="8" bestFit="1" customWidth="1"/>
    <col min="289" max="289" width="49.5703125" bestFit="1" customWidth="1"/>
    <col min="290" max="291" width="20.28515625" bestFit="1" customWidth="1"/>
    <col min="292" max="513" width="11.42578125" customWidth="1"/>
    <col min="514" max="515" width="0" hidden="1" customWidth="1"/>
    <col min="516" max="516" width="11.7109375" customWidth="1"/>
    <col min="517" max="517" width="53.85546875" customWidth="1"/>
    <col min="518" max="518" width="26.7109375" bestFit="1" customWidth="1"/>
    <col min="519" max="519" width="15.5703125" customWidth="1"/>
    <col min="520" max="526" width="12.7109375" customWidth="1"/>
    <col min="527" max="527" width="15.42578125" customWidth="1"/>
    <col min="528" max="532" width="12.7109375" customWidth="1"/>
    <col min="533" max="533" width="19.5703125" customWidth="1"/>
    <col min="534" max="534" width="25.7109375" customWidth="1"/>
    <col min="535" max="535" width="11.28515625" bestFit="1" customWidth="1"/>
    <col min="536" max="536" width="4.5703125" bestFit="1" customWidth="1"/>
    <col min="537" max="537" width="11" bestFit="1" customWidth="1"/>
    <col min="538" max="538" width="5.5703125" bestFit="1" customWidth="1"/>
    <col min="539" max="539" width="12.28515625" bestFit="1" customWidth="1"/>
    <col min="540" max="540" width="8.28515625" bestFit="1" customWidth="1"/>
    <col min="541" max="541" width="11.7109375" bestFit="1" customWidth="1"/>
    <col min="542" max="542" width="15" bestFit="1" customWidth="1"/>
    <col min="543" max="543" width="10.28515625" bestFit="1" customWidth="1"/>
    <col min="544" max="544" width="8" bestFit="1" customWidth="1"/>
    <col min="545" max="545" width="49.5703125" bestFit="1" customWidth="1"/>
    <col min="546" max="547" width="20.28515625" bestFit="1" customWidth="1"/>
    <col min="548" max="769" width="11.42578125" customWidth="1"/>
    <col min="770" max="771" width="0" hidden="1" customWidth="1"/>
    <col min="772" max="772" width="11.7109375" customWidth="1"/>
    <col min="773" max="773" width="53.85546875" customWidth="1"/>
    <col min="774" max="774" width="26.7109375" bestFit="1" customWidth="1"/>
    <col min="775" max="775" width="15.5703125" customWidth="1"/>
    <col min="776" max="782" width="12.7109375" customWidth="1"/>
    <col min="783" max="783" width="15.42578125" customWidth="1"/>
    <col min="784" max="788" width="12.7109375" customWidth="1"/>
    <col min="789" max="789" width="19.5703125" customWidth="1"/>
    <col min="790" max="790" width="25.7109375" customWidth="1"/>
    <col min="791" max="791" width="11.28515625" bestFit="1" customWidth="1"/>
    <col min="792" max="792" width="4.5703125" bestFit="1" customWidth="1"/>
    <col min="793" max="793" width="11" bestFit="1" customWidth="1"/>
    <col min="794" max="794" width="5.5703125" bestFit="1" customWidth="1"/>
    <col min="795" max="795" width="12.28515625" bestFit="1" customWidth="1"/>
    <col min="796" max="796" width="8.28515625" bestFit="1" customWidth="1"/>
    <col min="797" max="797" width="11.7109375" bestFit="1" customWidth="1"/>
    <col min="798" max="798" width="15" bestFit="1" customWidth="1"/>
    <col min="799" max="799" width="10.28515625" bestFit="1" customWidth="1"/>
    <col min="800" max="800" width="8" bestFit="1" customWidth="1"/>
    <col min="801" max="801" width="49.5703125" bestFit="1" customWidth="1"/>
    <col min="802" max="803" width="20.28515625" bestFit="1" customWidth="1"/>
    <col min="804" max="1025" width="11.42578125" customWidth="1"/>
    <col min="1026" max="1027" width="0" hidden="1" customWidth="1"/>
    <col min="1028" max="1028" width="11.7109375" customWidth="1"/>
    <col min="1029" max="1029" width="53.85546875" customWidth="1"/>
    <col min="1030" max="1030" width="26.7109375" bestFit="1" customWidth="1"/>
    <col min="1031" max="1031" width="15.5703125" customWidth="1"/>
    <col min="1032" max="1038" width="12.7109375" customWidth="1"/>
    <col min="1039" max="1039" width="15.42578125" customWidth="1"/>
    <col min="1040" max="1044" width="12.7109375" customWidth="1"/>
    <col min="1045" max="1045" width="19.5703125" customWidth="1"/>
    <col min="1046" max="1046" width="25.7109375" customWidth="1"/>
    <col min="1047" max="1047" width="11.28515625" bestFit="1" customWidth="1"/>
    <col min="1048" max="1048" width="4.5703125" bestFit="1" customWidth="1"/>
    <col min="1049" max="1049" width="11" bestFit="1" customWidth="1"/>
    <col min="1050" max="1050" width="5.5703125" bestFit="1" customWidth="1"/>
    <col min="1051" max="1051" width="12.28515625" bestFit="1" customWidth="1"/>
    <col min="1052" max="1052" width="8.28515625" bestFit="1" customWidth="1"/>
    <col min="1053" max="1053" width="11.7109375" bestFit="1" customWidth="1"/>
    <col min="1054" max="1054" width="15" bestFit="1" customWidth="1"/>
    <col min="1055" max="1055" width="10.28515625" bestFit="1" customWidth="1"/>
    <col min="1056" max="1056" width="8" bestFit="1" customWidth="1"/>
    <col min="1057" max="1057" width="49.5703125" bestFit="1" customWidth="1"/>
    <col min="1058" max="1059" width="20.28515625" bestFit="1" customWidth="1"/>
    <col min="1060" max="1281" width="11.42578125" customWidth="1"/>
    <col min="1282" max="1283" width="0" hidden="1" customWidth="1"/>
    <col min="1284" max="1284" width="11.7109375" customWidth="1"/>
    <col min="1285" max="1285" width="53.85546875" customWidth="1"/>
    <col min="1286" max="1286" width="26.7109375" bestFit="1" customWidth="1"/>
    <col min="1287" max="1287" width="15.5703125" customWidth="1"/>
    <col min="1288" max="1294" width="12.7109375" customWidth="1"/>
    <col min="1295" max="1295" width="15.42578125" customWidth="1"/>
    <col min="1296" max="1300" width="12.7109375" customWidth="1"/>
    <col min="1301" max="1301" width="19.5703125" customWidth="1"/>
    <col min="1302" max="1302" width="25.7109375" customWidth="1"/>
    <col min="1303" max="1303" width="11.28515625" bestFit="1" customWidth="1"/>
    <col min="1304" max="1304" width="4.5703125" bestFit="1" customWidth="1"/>
    <col min="1305" max="1305" width="11" bestFit="1" customWidth="1"/>
    <col min="1306" max="1306" width="5.5703125" bestFit="1" customWidth="1"/>
    <col min="1307" max="1307" width="12.28515625" bestFit="1" customWidth="1"/>
    <col min="1308" max="1308" width="8.28515625" bestFit="1" customWidth="1"/>
    <col min="1309" max="1309" width="11.7109375" bestFit="1" customWidth="1"/>
    <col min="1310" max="1310" width="15" bestFit="1" customWidth="1"/>
    <col min="1311" max="1311" width="10.28515625" bestFit="1" customWidth="1"/>
    <col min="1312" max="1312" width="8" bestFit="1" customWidth="1"/>
    <col min="1313" max="1313" width="49.5703125" bestFit="1" customWidth="1"/>
    <col min="1314" max="1315" width="20.28515625" bestFit="1" customWidth="1"/>
    <col min="1316" max="1537" width="11.42578125" customWidth="1"/>
    <col min="1538" max="1539" width="0" hidden="1" customWidth="1"/>
    <col min="1540" max="1540" width="11.7109375" customWidth="1"/>
    <col min="1541" max="1541" width="53.85546875" customWidth="1"/>
    <col min="1542" max="1542" width="26.7109375" bestFit="1" customWidth="1"/>
    <col min="1543" max="1543" width="15.5703125" customWidth="1"/>
    <col min="1544" max="1550" width="12.7109375" customWidth="1"/>
    <col min="1551" max="1551" width="15.42578125" customWidth="1"/>
    <col min="1552" max="1556" width="12.7109375" customWidth="1"/>
    <col min="1557" max="1557" width="19.5703125" customWidth="1"/>
    <col min="1558" max="1558" width="25.7109375" customWidth="1"/>
    <col min="1559" max="1559" width="11.28515625" bestFit="1" customWidth="1"/>
    <col min="1560" max="1560" width="4.5703125" bestFit="1" customWidth="1"/>
    <col min="1561" max="1561" width="11" bestFit="1" customWidth="1"/>
    <col min="1562" max="1562" width="5.5703125" bestFit="1" customWidth="1"/>
    <col min="1563" max="1563" width="12.28515625" bestFit="1" customWidth="1"/>
    <col min="1564" max="1564" width="8.28515625" bestFit="1" customWidth="1"/>
    <col min="1565" max="1565" width="11.7109375" bestFit="1" customWidth="1"/>
    <col min="1566" max="1566" width="15" bestFit="1" customWidth="1"/>
    <col min="1567" max="1567" width="10.28515625" bestFit="1" customWidth="1"/>
    <col min="1568" max="1568" width="8" bestFit="1" customWidth="1"/>
    <col min="1569" max="1569" width="49.5703125" bestFit="1" customWidth="1"/>
    <col min="1570" max="1571" width="20.28515625" bestFit="1" customWidth="1"/>
    <col min="1572" max="1793" width="11.42578125" customWidth="1"/>
    <col min="1794" max="1795" width="0" hidden="1" customWidth="1"/>
    <col min="1796" max="1796" width="11.7109375" customWidth="1"/>
    <col min="1797" max="1797" width="53.85546875" customWidth="1"/>
    <col min="1798" max="1798" width="26.7109375" bestFit="1" customWidth="1"/>
    <col min="1799" max="1799" width="15.5703125" customWidth="1"/>
    <col min="1800" max="1806" width="12.7109375" customWidth="1"/>
    <col min="1807" max="1807" width="15.42578125" customWidth="1"/>
    <col min="1808" max="1812" width="12.7109375" customWidth="1"/>
    <col min="1813" max="1813" width="19.5703125" customWidth="1"/>
    <col min="1814" max="1814" width="25.7109375" customWidth="1"/>
    <col min="1815" max="1815" width="11.28515625" bestFit="1" customWidth="1"/>
    <col min="1816" max="1816" width="4.5703125" bestFit="1" customWidth="1"/>
    <col min="1817" max="1817" width="11" bestFit="1" customWidth="1"/>
    <col min="1818" max="1818" width="5.5703125" bestFit="1" customWidth="1"/>
    <col min="1819" max="1819" width="12.28515625" bestFit="1" customWidth="1"/>
    <col min="1820" max="1820" width="8.28515625" bestFit="1" customWidth="1"/>
    <col min="1821" max="1821" width="11.7109375" bestFit="1" customWidth="1"/>
    <col min="1822" max="1822" width="15" bestFit="1" customWidth="1"/>
    <col min="1823" max="1823" width="10.28515625" bestFit="1" customWidth="1"/>
    <col min="1824" max="1824" width="8" bestFit="1" customWidth="1"/>
    <col min="1825" max="1825" width="49.5703125" bestFit="1" customWidth="1"/>
    <col min="1826" max="1827" width="20.28515625" bestFit="1" customWidth="1"/>
    <col min="1828" max="2049" width="11.42578125" customWidth="1"/>
    <col min="2050" max="2051" width="0" hidden="1" customWidth="1"/>
    <col min="2052" max="2052" width="11.7109375" customWidth="1"/>
    <col min="2053" max="2053" width="53.85546875" customWidth="1"/>
    <col min="2054" max="2054" width="26.7109375" bestFit="1" customWidth="1"/>
    <col min="2055" max="2055" width="15.5703125" customWidth="1"/>
    <col min="2056" max="2062" width="12.7109375" customWidth="1"/>
    <col min="2063" max="2063" width="15.42578125" customWidth="1"/>
    <col min="2064" max="2068" width="12.7109375" customWidth="1"/>
    <col min="2069" max="2069" width="19.5703125" customWidth="1"/>
    <col min="2070" max="2070" width="25.7109375" customWidth="1"/>
    <col min="2071" max="2071" width="11.28515625" bestFit="1" customWidth="1"/>
    <col min="2072" max="2072" width="4.5703125" bestFit="1" customWidth="1"/>
    <col min="2073" max="2073" width="11" bestFit="1" customWidth="1"/>
    <col min="2074" max="2074" width="5.5703125" bestFit="1" customWidth="1"/>
    <col min="2075" max="2075" width="12.28515625" bestFit="1" customWidth="1"/>
    <col min="2076" max="2076" width="8.28515625" bestFit="1" customWidth="1"/>
    <col min="2077" max="2077" width="11.7109375" bestFit="1" customWidth="1"/>
    <col min="2078" max="2078" width="15" bestFit="1" customWidth="1"/>
    <col min="2079" max="2079" width="10.28515625" bestFit="1" customWidth="1"/>
    <col min="2080" max="2080" width="8" bestFit="1" customWidth="1"/>
    <col min="2081" max="2081" width="49.5703125" bestFit="1" customWidth="1"/>
    <col min="2082" max="2083" width="20.28515625" bestFit="1" customWidth="1"/>
    <col min="2084" max="2305" width="11.42578125" customWidth="1"/>
    <col min="2306" max="2307" width="0" hidden="1" customWidth="1"/>
    <col min="2308" max="2308" width="11.7109375" customWidth="1"/>
    <col min="2309" max="2309" width="53.85546875" customWidth="1"/>
    <col min="2310" max="2310" width="26.7109375" bestFit="1" customWidth="1"/>
    <col min="2311" max="2311" width="15.5703125" customWidth="1"/>
    <col min="2312" max="2318" width="12.7109375" customWidth="1"/>
    <col min="2319" max="2319" width="15.42578125" customWidth="1"/>
    <col min="2320" max="2324" width="12.7109375" customWidth="1"/>
    <col min="2325" max="2325" width="19.5703125" customWidth="1"/>
    <col min="2326" max="2326" width="25.7109375" customWidth="1"/>
    <col min="2327" max="2327" width="11.28515625" bestFit="1" customWidth="1"/>
    <col min="2328" max="2328" width="4.5703125" bestFit="1" customWidth="1"/>
    <col min="2329" max="2329" width="11" bestFit="1" customWidth="1"/>
    <col min="2330" max="2330" width="5.5703125" bestFit="1" customWidth="1"/>
    <col min="2331" max="2331" width="12.28515625" bestFit="1" customWidth="1"/>
    <col min="2332" max="2332" width="8.28515625" bestFit="1" customWidth="1"/>
    <col min="2333" max="2333" width="11.7109375" bestFit="1" customWidth="1"/>
    <col min="2334" max="2334" width="15" bestFit="1" customWidth="1"/>
    <col min="2335" max="2335" width="10.28515625" bestFit="1" customWidth="1"/>
    <col min="2336" max="2336" width="8" bestFit="1" customWidth="1"/>
    <col min="2337" max="2337" width="49.5703125" bestFit="1" customWidth="1"/>
    <col min="2338" max="2339" width="20.28515625" bestFit="1" customWidth="1"/>
    <col min="2340" max="2561" width="11.42578125" customWidth="1"/>
    <col min="2562" max="2563" width="0" hidden="1" customWidth="1"/>
    <col min="2564" max="2564" width="11.7109375" customWidth="1"/>
    <col min="2565" max="2565" width="53.85546875" customWidth="1"/>
    <col min="2566" max="2566" width="26.7109375" bestFit="1" customWidth="1"/>
    <col min="2567" max="2567" width="15.5703125" customWidth="1"/>
    <col min="2568" max="2574" width="12.7109375" customWidth="1"/>
    <col min="2575" max="2575" width="15.42578125" customWidth="1"/>
    <col min="2576" max="2580" width="12.7109375" customWidth="1"/>
    <col min="2581" max="2581" width="19.5703125" customWidth="1"/>
    <col min="2582" max="2582" width="25.7109375" customWidth="1"/>
    <col min="2583" max="2583" width="11.28515625" bestFit="1" customWidth="1"/>
    <col min="2584" max="2584" width="4.5703125" bestFit="1" customWidth="1"/>
    <col min="2585" max="2585" width="11" bestFit="1" customWidth="1"/>
    <col min="2586" max="2586" width="5.5703125" bestFit="1" customWidth="1"/>
    <col min="2587" max="2587" width="12.28515625" bestFit="1" customWidth="1"/>
    <col min="2588" max="2588" width="8.28515625" bestFit="1" customWidth="1"/>
    <col min="2589" max="2589" width="11.7109375" bestFit="1" customWidth="1"/>
    <col min="2590" max="2590" width="15" bestFit="1" customWidth="1"/>
    <col min="2591" max="2591" width="10.28515625" bestFit="1" customWidth="1"/>
    <col min="2592" max="2592" width="8" bestFit="1" customWidth="1"/>
    <col min="2593" max="2593" width="49.5703125" bestFit="1" customWidth="1"/>
    <col min="2594" max="2595" width="20.28515625" bestFit="1" customWidth="1"/>
    <col min="2596" max="2817" width="11.42578125" customWidth="1"/>
    <col min="2818" max="2819" width="0" hidden="1" customWidth="1"/>
    <col min="2820" max="2820" width="11.7109375" customWidth="1"/>
    <col min="2821" max="2821" width="53.85546875" customWidth="1"/>
    <col min="2822" max="2822" width="26.7109375" bestFit="1" customWidth="1"/>
    <col min="2823" max="2823" width="15.5703125" customWidth="1"/>
    <col min="2824" max="2830" width="12.7109375" customWidth="1"/>
    <col min="2831" max="2831" width="15.42578125" customWidth="1"/>
    <col min="2832" max="2836" width="12.7109375" customWidth="1"/>
    <col min="2837" max="2837" width="19.5703125" customWidth="1"/>
    <col min="2838" max="2838" width="25.7109375" customWidth="1"/>
    <col min="2839" max="2839" width="11.28515625" bestFit="1" customWidth="1"/>
    <col min="2840" max="2840" width="4.5703125" bestFit="1" customWidth="1"/>
    <col min="2841" max="2841" width="11" bestFit="1" customWidth="1"/>
    <col min="2842" max="2842" width="5.5703125" bestFit="1" customWidth="1"/>
    <col min="2843" max="2843" width="12.28515625" bestFit="1" customWidth="1"/>
    <col min="2844" max="2844" width="8.28515625" bestFit="1" customWidth="1"/>
    <col min="2845" max="2845" width="11.7109375" bestFit="1" customWidth="1"/>
    <col min="2846" max="2846" width="15" bestFit="1" customWidth="1"/>
    <col min="2847" max="2847" width="10.28515625" bestFit="1" customWidth="1"/>
    <col min="2848" max="2848" width="8" bestFit="1" customWidth="1"/>
    <col min="2849" max="2849" width="49.5703125" bestFit="1" customWidth="1"/>
    <col min="2850" max="2851" width="20.28515625" bestFit="1" customWidth="1"/>
    <col min="2852" max="3073" width="11.42578125" customWidth="1"/>
    <col min="3074" max="3075" width="0" hidden="1" customWidth="1"/>
    <col min="3076" max="3076" width="11.7109375" customWidth="1"/>
    <col min="3077" max="3077" width="53.85546875" customWidth="1"/>
    <col min="3078" max="3078" width="26.7109375" bestFit="1" customWidth="1"/>
    <col min="3079" max="3079" width="15.5703125" customWidth="1"/>
    <col min="3080" max="3086" width="12.7109375" customWidth="1"/>
    <col min="3087" max="3087" width="15.42578125" customWidth="1"/>
    <col min="3088" max="3092" width="12.7109375" customWidth="1"/>
    <col min="3093" max="3093" width="19.5703125" customWidth="1"/>
    <col min="3094" max="3094" width="25.7109375" customWidth="1"/>
    <col min="3095" max="3095" width="11.28515625" bestFit="1" customWidth="1"/>
    <col min="3096" max="3096" width="4.5703125" bestFit="1" customWidth="1"/>
    <col min="3097" max="3097" width="11" bestFit="1" customWidth="1"/>
    <col min="3098" max="3098" width="5.5703125" bestFit="1" customWidth="1"/>
    <col min="3099" max="3099" width="12.28515625" bestFit="1" customWidth="1"/>
    <col min="3100" max="3100" width="8.28515625" bestFit="1" customWidth="1"/>
    <col min="3101" max="3101" width="11.7109375" bestFit="1" customWidth="1"/>
    <col min="3102" max="3102" width="15" bestFit="1" customWidth="1"/>
    <col min="3103" max="3103" width="10.28515625" bestFit="1" customWidth="1"/>
    <col min="3104" max="3104" width="8" bestFit="1" customWidth="1"/>
    <col min="3105" max="3105" width="49.5703125" bestFit="1" customWidth="1"/>
    <col min="3106" max="3107" width="20.28515625" bestFit="1" customWidth="1"/>
    <col min="3108" max="3329" width="11.42578125" customWidth="1"/>
    <col min="3330" max="3331" width="0" hidden="1" customWidth="1"/>
    <col min="3332" max="3332" width="11.7109375" customWidth="1"/>
    <col min="3333" max="3333" width="53.85546875" customWidth="1"/>
    <col min="3334" max="3334" width="26.7109375" bestFit="1" customWidth="1"/>
    <col min="3335" max="3335" width="15.5703125" customWidth="1"/>
    <col min="3336" max="3342" width="12.7109375" customWidth="1"/>
    <col min="3343" max="3343" width="15.42578125" customWidth="1"/>
    <col min="3344" max="3348" width="12.7109375" customWidth="1"/>
    <col min="3349" max="3349" width="19.5703125" customWidth="1"/>
    <col min="3350" max="3350" width="25.7109375" customWidth="1"/>
    <col min="3351" max="3351" width="11.28515625" bestFit="1" customWidth="1"/>
    <col min="3352" max="3352" width="4.5703125" bestFit="1" customWidth="1"/>
    <col min="3353" max="3353" width="11" bestFit="1" customWidth="1"/>
    <col min="3354" max="3354" width="5.5703125" bestFit="1" customWidth="1"/>
    <col min="3355" max="3355" width="12.28515625" bestFit="1" customWidth="1"/>
    <col min="3356" max="3356" width="8.28515625" bestFit="1" customWidth="1"/>
    <col min="3357" max="3357" width="11.7109375" bestFit="1" customWidth="1"/>
    <col min="3358" max="3358" width="15" bestFit="1" customWidth="1"/>
    <col min="3359" max="3359" width="10.28515625" bestFit="1" customWidth="1"/>
    <col min="3360" max="3360" width="8" bestFit="1" customWidth="1"/>
    <col min="3361" max="3361" width="49.5703125" bestFit="1" customWidth="1"/>
    <col min="3362" max="3363" width="20.28515625" bestFit="1" customWidth="1"/>
    <col min="3364" max="3585" width="11.42578125" customWidth="1"/>
    <col min="3586" max="3587" width="0" hidden="1" customWidth="1"/>
    <col min="3588" max="3588" width="11.7109375" customWidth="1"/>
    <col min="3589" max="3589" width="53.85546875" customWidth="1"/>
    <col min="3590" max="3590" width="26.7109375" bestFit="1" customWidth="1"/>
    <col min="3591" max="3591" width="15.5703125" customWidth="1"/>
    <col min="3592" max="3598" width="12.7109375" customWidth="1"/>
    <col min="3599" max="3599" width="15.42578125" customWidth="1"/>
    <col min="3600" max="3604" width="12.7109375" customWidth="1"/>
    <col min="3605" max="3605" width="19.5703125" customWidth="1"/>
    <col min="3606" max="3606" width="25.7109375" customWidth="1"/>
    <col min="3607" max="3607" width="11.28515625" bestFit="1" customWidth="1"/>
    <col min="3608" max="3608" width="4.5703125" bestFit="1" customWidth="1"/>
    <col min="3609" max="3609" width="11" bestFit="1" customWidth="1"/>
    <col min="3610" max="3610" width="5.5703125" bestFit="1" customWidth="1"/>
    <col min="3611" max="3611" width="12.28515625" bestFit="1" customWidth="1"/>
    <col min="3612" max="3612" width="8.28515625" bestFit="1" customWidth="1"/>
    <col min="3613" max="3613" width="11.7109375" bestFit="1" customWidth="1"/>
    <col min="3614" max="3614" width="15" bestFit="1" customWidth="1"/>
    <col min="3615" max="3615" width="10.28515625" bestFit="1" customWidth="1"/>
    <col min="3616" max="3616" width="8" bestFit="1" customWidth="1"/>
    <col min="3617" max="3617" width="49.5703125" bestFit="1" customWidth="1"/>
    <col min="3618" max="3619" width="20.28515625" bestFit="1" customWidth="1"/>
    <col min="3620" max="3841" width="11.42578125" customWidth="1"/>
    <col min="3842" max="3843" width="0" hidden="1" customWidth="1"/>
    <col min="3844" max="3844" width="11.7109375" customWidth="1"/>
    <col min="3845" max="3845" width="53.85546875" customWidth="1"/>
    <col min="3846" max="3846" width="26.7109375" bestFit="1" customWidth="1"/>
    <col min="3847" max="3847" width="15.5703125" customWidth="1"/>
    <col min="3848" max="3854" width="12.7109375" customWidth="1"/>
    <col min="3855" max="3855" width="15.42578125" customWidth="1"/>
    <col min="3856" max="3860" width="12.7109375" customWidth="1"/>
    <col min="3861" max="3861" width="19.5703125" customWidth="1"/>
    <col min="3862" max="3862" width="25.7109375" customWidth="1"/>
    <col min="3863" max="3863" width="11.28515625" bestFit="1" customWidth="1"/>
    <col min="3864" max="3864" width="4.5703125" bestFit="1" customWidth="1"/>
    <col min="3865" max="3865" width="11" bestFit="1" customWidth="1"/>
    <col min="3866" max="3866" width="5.5703125" bestFit="1" customWidth="1"/>
    <col min="3867" max="3867" width="12.28515625" bestFit="1" customWidth="1"/>
    <col min="3868" max="3868" width="8.28515625" bestFit="1" customWidth="1"/>
    <col min="3869" max="3869" width="11.7109375" bestFit="1" customWidth="1"/>
    <col min="3870" max="3870" width="15" bestFit="1" customWidth="1"/>
    <col min="3871" max="3871" width="10.28515625" bestFit="1" customWidth="1"/>
    <col min="3872" max="3872" width="8" bestFit="1" customWidth="1"/>
    <col min="3873" max="3873" width="49.5703125" bestFit="1" customWidth="1"/>
    <col min="3874" max="3875" width="20.28515625" bestFit="1" customWidth="1"/>
    <col min="3876" max="4097" width="11.42578125" customWidth="1"/>
    <col min="4098" max="4099" width="0" hidden="1" customWidth="1"/>
    <col min="4100" max="4100" width="11.7109375" customWidth="1"/>
    <col min="4101" max="4101" width="53.85546875" customWidth="1"/>
    <col min="4102" max="4102" width="26.7109375" bestFit="1" customWidth="1"/>
    <col min="4103" max="4103" width="15.5703125" customWidth="1"/>
    <col min="4104" max="4110" width="12.7109375" customWidth="1"/>
    <col min="4111" max="4111" width="15.42578125" customWidth="1"/>
    <col min="4112" max="4116" width="12.7109375" customWidth="1"/>
    <col min="4117" max="4117" width="19.5703125" customWidth="1"/>
    <col min="4118" max="4118" width="25.7109375" customWidth="1"/>
    <col min="4119" max="4119" width="11.28515625" bestFit="1" customWidth="1"/>
    <col min="4120" max="4120" width="4.5703125" bestFit="1" customWidth="1"/>
    <col min="4121" max="4121" width="11" bestFit="1" customWidth="1"/>
    <col min="4122" max="4122" width="5.5703125" bestFit="1" customWidth="1"/>
    <col min="4123" max="4123" width="12.28515625" bestFit="1" customWidth="1"/>
    <col min="4124" max="4124" width="8.28515625" bestFit="1" customWidth="1"/>
    <col min="4125" max="4125" width="11.7109375" bestFit="1" customWidth="1"/>
    <col min="4126" max="4126" width="15" bestFit="1" customWidth="1"/>
    <col min="4127" max="4127" width="10.28515625" bestFit="1" customWidth="1"/>
    <col min="4128" max="4128" width="8" bestFit="1" customWidth="1"/>
    <col min="4129" max="4129" width="49.5703125" bestFit="1" customWidth="1"/>
    <col min="4130" max="4131" width="20.28515625" bestFit="1" customWidth="1"/>
    <col min="4132" max="4353" width="11.42578125" customWidth="1"/>
    <col min="4354" max="4355" width="0" hidden="1" customWidth="1"/>
    <col min="4356" max="4356" width="11.7109375" customWidth="1"/>
    <col min="4357" max="4357" width="53.85546875" customWidth="1"/>
    <col min="4358" max="4358" width="26.7109375" bestFit="1" customWidth="1"/>
    <col min="4359" max="4359" width="15.5703125" customWidth="1"/>
    <col min="4360" max="4366" width="12.7109375" customWidth="1"/>
    <col min="4367" max="4367" width="15.42578125" customWidth="1"/>
    <col min="4368" max="4372" width="12.7109375" customWidth="1"/>
    <col min="4373" max="4373" width="19.5703125" customWidth="1"/>
    <col min="4374" max="4374" width="25.7109375" customWidth="1"/>
    <col min="4375" max="4375" width="11.28515625" bestFit="1" customWidth="1"/>
    <col min="4376" max="4376" width="4.5703125" bestFit="1" customWidth="1"/>
    <col min="4377" max="4377" width="11" bestFit="1" customWidth="1"/>
    <col min="4378" max="4378" width="5.5703125" bestFit="1" customWidth="1"/>
    <col min="4379" max="4379" width="12.28515625" bestFit="1" customWidth="1"/>
    <col min="4380" max="4380" width="8.28515625" bestFit="1" customWidth="1"/>
    <col min="4381" max="4381" width="11.7109375" bestFit="1" customWidth="1"/>
    <col min="4382" max="4382" width="15" bestFit="1" customWidth="1"/>
    <col min="4383" max="4383" width="10.28515625" bestFit="1" customWidth="1"/>
    <col min="4384" max="4384" width="8" bestFit="1" customWidth="1"/>
    <col min="4385" max="4385" width="49.5703125" bestFit="1" customWidth="1"/>
    <col min="4386" max="4387" width="20.28515625" bestFit="1" customWidth="1"/>
    <col min="4388" max="4609" width="11.42578125" customWidth="1"/>
    <col min="4610" max="4611" width="0" hidden="1" customWidth="1"/>
    <col min="4612" max="4612" width="11.7109375" customWidth="1"/>
    <col min="4613" max="4613" width="53.85546875" customWidth="1"/>
    <col min="4614" max="4614" width="26.7109375" bestFit="1" customWidth="1"/>
    <col min="4615" max="4615" width="15.5703125" customWidth="1"/>
    <col min="4616" max="4622" width="12.7109375" customWidth="1"/>
    <col min="4623" max="4623" width="15.42578125" customWidth="1"/>
    <col min="4624" max="4628" width="12.7109375" customWidth="1"/>
    <col min="4629" max="4629" width="19.5703125" customWidth="1"/>
    <col min="4630" max="4630" width="25.7109375" customWidth="1"/>
    <col min="4631" max="4631" width="11.28515625" bestFit="1" customWidth="1"/>
    <col min="4632" max="4632" width="4.5703125" bestFit="1" customWidth="1"/>
    <col min="4633" max="4633" width="11" bestFit="1" customWidth="1"/>
    <col min="4634" max="4634" width="5.5703125" bestFit="1" customWidth="1"/>
    <col min="4635" max="4635" width="12.28515625" bestFit="1" customWidth="1"/>
    <col min="4636" max="4636" width="8.28515625" bestFit="1" customWidth="1"/>
    <col min="4637" max="4637" width="11.7109375" bestFit="1" customWidth="1"/>
    <col min="4638" max="4638" width="15" bestFit="1" customWidth="1"/>
    <col min="4639" max="4639" width="10.28515625" bestFit="1" customWidth="1"/>
    <col min="4640" max="4640" width="8" bestFit="1" customWidth="1"/>
    <col min="4641" max="4641" width="49.5703125" bestFit="1" customWidth="1"/>
    <col min="4642" max="4643" width="20.28515625" bestFit="1" customWidth="1"/>
    <col min="4644" max="4865" width="11.42578125" customWidth="1"/>
    <col min="4866" max="4867" width="0" hidden="1" customWidth="1"/>
    <col min="4868" max="4868" width="11.7109375" customWidth="1"/>
    <col min="4869" max="4869" width="53.85546875" customWidth="1"/>
    <col min="4870" max="4870" width="26.7109375" bestFit="1" customWidth="1"/>
    <col min="4871" max="4871" width="15.5703125" customWidth="1"/>
    <col min="4872" max="4878" width="12.7109375" customWidth="1"/>
    <col min="4879" max="4879" width="15.42578125" customWidth="1"/>
    <col min="4880" max="4884" width="12.7109375" customWidth="1"/>
    <col min="4885" max="4885" width="19.5703125" customWidth="1"/>
    <col min="4886" max="4886" width="25.7109375" customWidth="1"/>
    <col min="4887" max="4887" width="11.28515625" bestFit="1" customWidth="1"/>
    <col min="4888" max="4888" width="4.5703125" bestFit="1" customWidth="1"/>
    <col min="4889" max="4889" width="11" bestFit="1" customWidth="1"/>
    <col min="4890" max="4890" width="5.5703125" bestFit="1" customWidth="1"/>
    <col min="4891" max="4891" width="12.28515625" bestFit="1" customWidth="1"/>
    <col min="4892" max="4892" width="8.28515625" bestFit="1" customWidth="1"/>
    <col min="4893" max="4893" width="11.7109375" bestFit="1" customWidth="1"/>
    <col min="4894" max="4894" width="15" bestFit="1" customWidth="1"/>
    <col min="4895" max="4895" width="10.28515625" bestFit="1" customWidth="1"/>
    <col min="4896" max="4896" width="8" bestFit="1" customWidth="1"/>
    <col min="4897" max="4897" width="49.5703125" bestFit="1" customWidth="1"/>
    <col min="4898" max="4899" width="20.28515625" bestFit="1" customWidth="1"/>
    <col min="4900" max="5121" width="11.42578125" customWidth="1"/>
    <col min="5122" max="5123" width="0" hidden="1" customWidth="1"/>
    <col min="5124" max="5124" width="11.7109375" customWidth="1"/>
    <col min="5125" max="5125" width="53.85546875" customWidth="1"/>
    <col min="5126" max="5126" width="26.7109375" bestFit="1" customWidth="1"/>
    <col min="5127" max="5127" width="15.5703125" customWidth="1"/>
    <col min="5128" max="5134" width="12.7109375" customWidth="1"/>
    <col min="5135" max="5135" width="15.42578125" customWidth="1"/>
    <col min="5136" max="5140" width="12.7109375" customWidth="1"/>
    <col min="5141" max="5141" width="19.5703125" customWidth="1"/>
    <col min="5142" max="5142" width="25.7109375" customWidth="1"/>
    <col min="5143" max="5143" width="11.28515625" bestFit="1" customWidth="1"/>
    <col min="5144" max="5144" width="4.5703125" bestFit="1" customWidth="1"/>
    <col min="5145" max="5145" width="11" bestFit="1" customWidth="1"/>
    <col min="5146" max="5146" width="5.5703125" bestFit="1" customWidth="1"/>
    <col min="5147" max="5147" width="12.28515625" bestFit="1" customWidth="1"/>
    <col min="5148" max="5148" width="8.28515625" bestFit="1" customWidth="1"/>
    <col min="5149" max="5149" width="11.7109375" bestFit="1" customWidth="1"/>
    <col min="5150" max="5150" width="15" bestFit="1" customWidth="1"/>
    <col min="5151" max="5151" width="10.28515625" bestFit="1" customWidth="1"/>
    <col min="5152" max="5152" width="8" bestFit="1" customWidth="1"/>
    <col min="5153" max="5153" width="49.5703125" bestFit="1" customWidth="1"/>
    <col min="5154" max="5155" width="20.28515625" bestFit="1" customWidth="1"/>
    <col min="5156" max="5377" width="11.42578125" customWidth="1"/>
    <col min="5378" max="5379" width="0" hidden="1" customWidth="1"/>
    <col min="5380" max="5380" width="11.7109375" customWidth="1"/>
    <col min="5381" max="5381" width="53.85546875" customWidth="1"/>
    <col min="5382" max="5382" width="26.7109375" bestFit="1" customWidth="1"/>
    <col min="5383" max="5383" width="15.5703125" customWidth="1"/>
    <col min="5384" max="5390" width="12.7109375" customWidth="1"/>
    <col min="5391" max="5391" width="15.42578125" customWidth="1"/>
    <col min="5392" max="5396" width="12.7109375" customWidth="1"/>
    <col min="5397" max="5397" width="19.5703125" customWidth="1"/>
    <col min="5398" max="5398" width="25.7109375" customWidth="1"/>
    <col min="5399" max="5399" width="11.28515625" bestFit="1" customWidth="1"/>
    <col min="5400" max="5400" width="4.5703125" bestFit="1" customWidth="1"/>
    <col min="5401" max="5401" width="11" bestFit="1" customWidth="1"/>
    <col min="5402" max="5402" width="5.5703125" bestFit="1" customWidth="1"/>
    <col min="5403" max="5403" width="12.28515625" bestFit="1" customWidth="1"/>
    <col min="5404" max="5404" width="8.28515625" bestFit="1" customWidth="1"/>
    <col min="5405" max="5405" width="11.7109375" bestFit="1" customWidth="1"/>
    <col min="5406" max="5406" width="15" bestFit="1" customWidth="1"/>
    <col min="5407" max="5407" width="10.28515625" bestFit="1" customWidth="1"/>
    <col min="5408" max="5408" width="8" bestFit="1" customWidth="1"/>
    <col min="5409" max="5409" width="49.5703125" bestFit="1" customWidth="1"/>
    <col min="5410" max="5411" width="20.28515625" bestFit="1" customWidth="1"/>
    <col min="5412" max="5633" width="11.42578125" customWidth="1"/>
    <col min="5634" max="5635" width="0" hidden="1" customWidth="1"/>
    <col min="5636" max="5636" width="11.7109375" customWidth="1"/>
    <col min="5637" max="5637" width="53.85546875" customWidth="1"/>
    <col min="5638" max="5638" width="26.7109375" bestFit="1" customWidth="1"/>
    <col min="5639" max="5639" width="15.5703125" customWidth="1"/>
    <col min="5640" max="5646" width="12.7109375" customWidth="1"/>
    <col min="5647" max="5647" width="15.42578125" customWidth="1"/>
    <col min="5648" max="5652" width="12.7109375" customWidth="1"/>
    <col min="5653" max="5653" width="19.5703125" customWidth="1"/>
    <col min="5654" max="5654" width="25.7109375" customWidth="1"/>
    <col min="5655" max="5655" width="11.28515625" bestFit="1" customWidth="1"/>
    <col min="5656" max="5656" width="4.5703125" bestFit="1" customWidth="1"/>
    <col min="5657" max="5657" width="11" bestFit="1" customWidth="1"/>
    <col min="5658" max="5658" width="5.5703125" bestFit="1" customWidth="1"/>
    <col min="5659" max="5659" width="12.28515625" bestFit="1" customWidth="1"/>
    <col min="5660" max="5660" width="8.28515625" bestFit="1" customWidth="1"/>
    <col min="5661" max="5661" width="11.7109375" bestFit="1" customWidth="1"/>
    <col min="5662" max="5662" width="15" bestFit="1" customWidth="1"/>
    <col min="5663" max="5663" width="10.28515625" bestFit="1" customWidth="1"/>
    <col min="5664" max="5664" width="8" bestFit="1" customWidth="1"/>
    <col min="5665" max="5665" width="49.5703125" bestFit="1" customWidth="1"/>
    <col min="5666" max="5667" width="20.28515625" bestFit="1" customWidth="1"/>
    <col min="5668" max="5889" width="11.42578125" customWidth="1"/>
    <col min="5890" max="5891" width="0" hidden="1" customWidth="1"/>
    <col min="5892" max="5892" width="11.7109375" customWidth="1"/>
    <col min="5893" max="5893" width="53.85546875" customWidth="1"/>
    <col min="5894" max="5894" width="26.7109375" bestFit="1" customWidth="1"/>
    <col min="5895" max="5895" width="15.5703125" customWidth="1"/>
    <col min="5896" max="5902" width="12.7109375" customWidth="1"/>
    <col min="5903" max="5903" width="15.42578125" customWidth="1"/>
    <col min="5904" max="5908" width="12.7109375" customWidth="1"/>
    <col min="5909" max="5909" width="19.5703125" customWidth="1"/>
    <col min="5910" max="5910" width="25.7109375" customWidth="1"/>
    <col min="5911" max="5911" width="11.28515625" bestFit="1" customWidth="1"/>
    <col min="5912" max="5912" width="4.5703125" bestFit="1" customWidth="1"/>
    <col min="5913" max="5913" width="11" bestFit="1" customWidth="1"/>
    <col min="5914" max="5914" width="5.5703125" bestFit="1" customWidth="1"/>
    <col min="5915" max="5915" width="12.28515625" bestFit="1" customWidth="1"/>
    <col min="5916" max="5916" width="8.28515625" bestFit="1" customWidth="1"/>
    <col min="5917" max="5917" width="11.7109375" bestFit="1" customWidth="1"/>
    <col min="5918" max="5918" width="15" bestFit="1" customWidth="1"/>
    <col min="5919" max="5919" width="10.28515625" bestFit="1" customWidth="1"/>
    <col min="5920" max="5920" width="8" bestFit="1" customWidth="1"/>
    <col min="5921" max="5921" width="49.5703125" bestFit="1" customWidth="1"/>
    <col min="5922" max="5923" width="20.28515625" bestFit="1" customWidth="1"/>
    <col min="5924" max="6145" width="11.42578125" customWidth="1"/>
    <col min="6146" max="6147" width="0" hidden="1" customWidth="1"/>
    <col min="6148" max="6148" width="11.7109375" customWidth="1"/>
    <col min="6149" max="6149" width="53.85546875" customWidth="1"/>
    <col min="6150" max="6150" width="26.7109375" bestFit="1" customWidth="1"/>
    <col min="6151" max="6151" width="15.5703125" customWidth="1"/>
    <col min="6152" max="6158" width="12.7109375" customWidth="1"/>
    <col min="6159" max="6159" width="15.42578125" customWidth="1"/>
    <col min="6160" max="6164" width="12.7109375" customWidth="1"/>
    <col min="6165" max="6165" width="19.5703125" customWidth="1"/>
    <col min="6166" max="6166" width="25.7109375" customWidth="1"/>
    <col min="6167" max="6167" width="11.28515625" bestFit="1" customWidth="1"/>
    <col min="6168" max="6168" width="4.5703125" bestFit="1" customWidth="1"/>
    <col min="6169" max="6169" width="11" bestFit="1" customWidth="1"/>
    <col min="6170" max="6170" width="5.5703125" bestFit="1" customWidth="1"/>
    <col min="6171" max="6171" width="12.28515625" bestFit="1" customWidth="1"/>
    <col min="6172" max="6172" width="8.28515625" bestFit="1" customWidth="1"/>
    <col min="6173" max="6173" width="11.7109375" bestFit="1" customWidth="1"/>
    <col min="6174" max="6174" width="15" bestFit="1" customWidth="1"/>
    <col min="6175" max="6175" width="10.28515625" bestFit="1" customWidth="1"/>
    <col min="6176" max="6176" width="8" bestFit="1" customWidth="1"/>
    <col min="6177" max="6177" width="49.5703125" bestFit="1" customWidth="1"/>
    <col min="6178" max="6179" width="20.28515625" bestFit="1" customWidth="1"/>
    <col min="6180" max="6401" width="11.42578125" customWidth="1"/>
    <col min="6402" max="6403" width="0" hidden="1" customWidth="1"/>
    <col min="6404" max="6404" width="11.7109375" customWidth="1"/>
    <col min="6405" max="6405" width="53.85546875" customWidth="1"/>
    <col min="6406" max="6406" width="26.7109375" bestFit="1" customWidth="1"/>
    <col min="6407" max="6407" width="15.5703125" customWidth="1"/>
    <col min="6408" max="6414" width="12.7109375" customWidth="1"/>
    <col min="6415" max="6415" width="15.42578125" customWidth="1"/>
    <col min="6416" max="6420" width="12.7109375" customWidth="1"/>
    <col min="6421" max="6421" width="19.5703125" customWidth="1"/>
    <col min="6422" max="6422" width="25.7109375" customWidth="1"/>
    <col min="6423" max="6423" width="11.28515625" bestFit="1" customWidth="1"/>
    <col min="6424" max="6424" width="4.5703125" bestFit="1" customWidth="1"/>
    <col min="6425" max="6425" width="11" bestFit="1" customWidth="1"/>
    <col min="6426" max="6426" width="5.5703125" bestFit="1" customWidth="1"/>
    <col min="6427" max="6427" width="12.28515625" bestFit="1" customWidth="1"/>
    <col min="6428" max="6428" width="8.28515625" bestFit="1" customWidth="1"/>
    <col min="6429" max="6429" width="11.7109375" bestFit="1" customWidth="1"/>
    <col min="6430" max="6430" width="15" bestFit="1" customWidth="1"/>
    <col min="6431" max="6431" width="10.28515625" bestFit="1" customWidth="1"/>
    <col min="6432" max="6432" width="8" bestFit="1" customWidth="1"/>
    <col min="6433" max="6433" width="49.5703125" bestFit="1" customWidth="1"/>
    <col min="6434" max="6435" width="20.28515625" bestFit="1" customWidth="1"/>
    <col min="6436" max="6657" width="11.42578125" customWidth="1"/>
    <col min="6658" max="6659" width="0" hidden="1" customWidth="1"/>
    <col min="6660" max="6660" width="11.7109375" customWidth="1"/>
    <col min="6661" max="6661" width="53.85546875" customWidth="1"/>
    <col min="6662" max="6662" width="26.7109375" bestFit="1" customWidth="1"/>
    <col min="6663" max="6663" width="15.5703125" customWidth="1"/>
    <col min="6664" max="6670" width="12.7109375" customWidth="1"/>
    <col min="6671" max="6671" width="15.42578125" customWidth="1"/>
    <col min="6672" max="6676" width="12.7109375" customWidth="1"/>
    <col min="6677" max="6677" width="19.5703125" customWidth="1"/>
    <col min="6678" max="6678" width="25.7109375" customWidth="1"/>
    <col min="6679" max="6679" width="11.28515625" bestFit="1" customWidth="1"/>
    <col min="6680" max="6680" width="4.5703125" bestFit="1" customWidth="1"/>
    <col min="6681" max="6681" width="11" bestFit="1" customWidth="1"/>
    <col min="6682" max="6682" width="5.5703125" bestFit="1" customWidth="1"/>
    <col min="6683" max="6683" width="12.28515625" bestFit="1" customWidth="1"/>
    <col min="6684" max="6684" width="8.28515625" bestFit="1" customWidth="1"/>
    <col min="6685" max="6685" width="11.7109375" bestFit="1" customWidth="1"/>
    <col min="6686" max="6686" width="15" bestFit="1" customWidth="1"/>
    <col min="6687" max="6687" width="10.28515625" bestFit="1" customWidth="1"/>
    <col min="6688" max="6688" width="8" bestFit="1" customWidth="1"/>
    <col min="6689" max="6689" width="49.5703125" bestFit="1" customWidth="1"/>
    <col min="6690" max="6691" width="20.28515625" bestFit="1" customWidth="1"/>
    <col min="6692" max="6913" width="11.42578125" customWidth="1"/>
    <col min="6914" max="6915" width="0" hidden="1" customWidth="1"/>
    <col min="6916" max="6916" width="11.7109375" customWidth="1"/>
    <col min="6917" max="6917" width="53.85546875" customWidth="1"/>
    <col min="6918" max="6918" width="26.7109375" bestFit="1" customWidth="1"/>
    <col min="6919" max="6919" width="15.5703125" customWidth="1"/>
    <col min="6920" max="6926" width="12.7109375" customWidth="1"/>
    <col min="6927" max="6927" width="15.42578125" customWidth="1"/>
    <col min="6928" max="6932" width="12.7109375" customWidth="1"/>
    <col min="6933" max="6933" width="19.5703125" customWidth="1"/>
    <col min="6934" max="6934" width="25.7109375" customWidth="1"/>
    <col min="6935" max="6935" width="11.28515625" bestFit="1" customWidth="1"/>
    <col min="6936" max="6936" width="4.5703125" bestFit="1" customWidth="1"/>
    <col min="6937" max="6937" width="11" bestFit="1" customWidth="1"/>
    <col min="6938" max="6938" width="5.5703125" bestFit="1" customWidth="1"/>
    <col min="6939" max="6939" width="12.28515625" bestFit="1" customWidth="1"/>
    <col min="6940" max="6940" width="8.28515625" bestFit="1" customWidth="1"/>
    <col min="6941" max="6941" width="11.7109375" bestFit="1" customWidth="1"/>
    <col min="6942" max="6942" width="15" bestFit="1" customWidth="1"/>
    <col min="6943" max="6943" width="10.28515625" bestFit="1" customWidth="1"/>
    <col min="6944" max="6944" width="8" bestFit="1" customWidth="1"/>
    <col min="6945" max="6945" width="49.5703125" bestFit="1" customWidth="1"/>
    <col min="6946" max="6947" width="20.28515625" bestFit="1" customWidth="1"/>
    <col min="6948" max="7169" width="11.42578125" customWidth="1"/>
    <col min="7170" max="7171" width="0" hidden="1" customWidth="1"/>
    <col min="7172" max="7172" width="11.7109375" customWidth="1"/>
    <col min="7173" max="7173" width="53.85546875" customWidth="1"/>
    <col min="7174" max="7174" width="26.7109375" bestFit="1" customWidth="1"/>
    <col min="7175" max="7175" width="15.5703125" customWidth="1"/>
    <col min="7176" max="7182" width="12.7109375" customWidth="1"/>
    <col min="7183" max="7183" width="15.42578125" customWidth="1"/>
    <col min="7184" max="7188" width="12.7109375" customWidth="1"/>
    <col min="7189" max="7189" width="19.5703125" customWidth="1"/>
    <col min="7190" max="7190" width="25.7109375" customWidth="1"/>
    <col min="7191" max="7191" width="11.28515625" bestFit="1" customWidth="1"/>
    <col min="7192" max="7192" width="4.5703125" bestFit="1" customWidth="1"/>
    <col min="7193" max="7193" width="11" bestFit="1" customWidth="1"/>
    <col min="7194" max="7194" width="5.5703125" bestFit="1" customWidth="1"/>
    <col min="7195" max="7195" width="12.28515625" bestFit="1" customWidth="1"/>
    <col min="7196" max="7196" width="8.28515625" bestFit="1" customWidth="1"/>
    <col min="7197" max="7197" width="11.7109375" bestFit="1" customWidth="1"/>
    <col min="7198" max="7198" width="15" bestFit="1" customWidth="1"/>
    <col min="7199" max="7199" width="10.28515625" bestFit="1" customWidth="1"/>
    <col min="7200" max="7200" width="8" bestFit="1" customWidth="1"/>
    <col min="7201" max="7201" width="49.5703125" bestFit="1" customWidth="1"/>
    <col min="7202" max="7203" width="20.28515625" bestFit="1" customWidth="1"/>
    <col min="7204" max="7425" width="11.42578125" customWidth="1"/>
    <col min="7426" max="7427" width="0" hidden="1" customWidth="1"/>
    <col min="7428" max="7428" width="11.7109375" customWidth="1"/>
    <col min="7429" max="7429" width="53.85546875" customWidth="1"/>
    <col min="7430" max="7430" width="26.7109375" bestFit="1" customWidth="1"/>
    <col min="7431" max="7431" width="15.5703125" customWidth="1"/>
    <col min="7432" max="7438" width="12.7109375" customWidth="1"/>
    <col min="7439" max="7439" width="15.42578125" customWidth="1"/>
    <col min="7440" max="7444" width="12.7109375" customWidth="1"/>
    <col min="7445" max="7445" width="19.5703125" customWidth="1"/>
    <col min="7446" max="7446" width="25.7109375" customWidth="1"/>
    <col min="7447" max="7447" width="11.28515625" bestFit="1" customWidth="1"/>
    <col min="7448" max="7448" width="4.5703125" bestFit="1" customWidth="1"/>
    <col min="7449" max="7449" width="11" bestFit="1" customWidth="1"/>
    <col min="7450" max="7450" width="5.5703125" bestFit="1" customWidth="1"/>
    <col min="7451" max="7451" width="12.28515625" bestFit="1" customWidth="1"/>
    <col min="7452" max="7452" width="8.28515625" bestFit="1" customWidth="1"/>
    <col min="7453" max="7453" width="11.7109375" bestFit="1" customWidth="1"/>
    <col min="7454" max="7454" width="15" bestFit="1" customWidth="1"/>
    <col min="7455" max="7455" width="10.28515625" bestFit="1" customWidth="1"/>
    <col min="7456" max="7456" width="8" bestFit="1" customWidth="1"/>
    <col min="7457" max="7457" width="49.5703125" bestFit="1" customWidth="1"/>
    <col min="7458" max="7459" width="20.28515625" bestFit="1" customWidth="1"/>
    <col min="7460" max="7681" width="11.42578125" customWidth="1"/>
    <col min="7682" max="7683" width="0" hidden="1" customWidth="1"/>
    <col min="7684" max="7684" width="11.7109375" customWidth="1"/>
    <col min="7685" max="7685" width="53.85546875" customWidth="1"/>
    <col min="7686" max="7686" width="26.7109375" bestFit="1" customWidth="1"/>
    <col min="7687" max="7687" width="15.5703125" customWidth="1"/>
    <col min="7688" max="7694" width="12.7109375" customWidth="1"/>
    <col min="7695" max="7695" width="15.42578125" customWidth="1"/>
    <col min="7696" max="7700" width="12.7109375" customWidth="1"/>
    <col min="7701" max="7701" width="19.5703125" customWidth="1"/>
    <col min="7702" max="7702" width="25.7109375" customWidth="1"/>
    <col min="7703" max="7703" width="11.28515625" bestFit="1" customWidth="1"/>
    <col min="7704" max="7704" width="4.5703125" bestFit="1" customWidth="1"/>
    <col min="7705" max="7705" width="11" bestFit="1" customWidth="1"/>
    <col min="7706" max="7706" width="5.5703125" bestFit="1" customWidth="1"/>
    <col min="7707" max="7707" width="12.28515625" bestFit="1" customWidth="1"/>
    <col min="7708" max="7708" width="8.28515625" bestFit="1" customWidth="1"/>
    <col min="7709" max="7709" width="11.7109375" bestFit="1" customWidth="1"/>
    <col min="7710" max="7710" width="15" bestFit="1" customWidth="1"/>
    <col min="7711" max="7711" width="10.28515625" bestFit="1" customWidth="1"/>
    <col min="7712" max="7712" width="8" bestFit="1" customWidth="1"/>
    <col min="7713" max="7713" width="49.5703125" bestFit="1" customWidth="1"/>
    <col min="7714" max="7715" width="20.28515625" bestFit="1" customWidth="1"/>
    <col min="7716" max="7937" width="11.42578125" customWidth="1"/>
    <col min="7938" max="7939" width="0" hidden="1" customWidth="1"/>
    <col min="7940" max="7940" width="11.7109375" customWidth="1"/>
    <col min="7941" max="7941" width="53.85546875" customWidth="1"/>
    <col min="7942" max="7942" width="26.7109375" bestFit="1" customWidth="1"/>
    <col min="7943" max="7943" width="15.5703125" customWidth="1"/>
    <col min="7944" max="7950" width="12.7109375" customWidth="1"/>
    <col min="7951" max="7951" width="15.42578125" customWidth="1"/>
    <col min="7952" max="7956" width="12.7109375" customWidth="1"/>
    <col min="7957" max="7957" width="19.5703125" customWidth="1"/>
    <col min="7958" max="7958" width="25.7109375" customWidth="1"/>
    <col min="7959" max="7959" width="11.28515625" bestFit="1" customWidth="1"/>
    <col min="7960" max="7960" width="4.5703125" bestFit="1" customWidth="1"/>
    <col min="7961" max="7961" width="11" bestFit="1" customWidth="1"/>
    <col min="7962" max="7962" width="5.5703125" bestFit="1" customWidth="1"/>
    <col min="7963" max="7963" width="12.28515625" bestFit="1" customWidth="1"/>
    <col min="7964" max="7964" width="8.28515625" bestFit="1" customWidth="1"/>
    <col min="7965" max="7965" width="11.7109375" bestFit="1" customWidth="1"/>
    <col min="7966" max="7966" width="15" bestFit="1" customWidth="1"/>
    <col min="7967" max="7967" width="10.28515625" bestFit="1" customWidth="1"/>
    <col min="7968" max="7968" width="8" bestFit="1" customWidth="1"/>
    <col min="7969" max="7969" width="49.5703125" bestFit="1" customWidth="1"/>
    <col min="7970" max="7971" width="20.28515625" bestFit="1" customWidth="1"/>
    <col min="7972" max="8193" width="11.42578125" customWidth="1"/>
    <col min="8194" max="8195" width="0" hidden="1" customWidth="1"/>
    <col min="8196" max="8196" width="11.7109375" customWidth="1"/>
    <col min="8197" max="8197" width="53.85546875" customWidth="1"/>
    <col min="8198" max="8198" width="26.7109375" bestFit="1" customWidth="1"/>
    <col min="8199" max="8199" width="15.5703125" customWidth="1"/>
    <col min="8200" max="8206" width="12.7109375" customWidth="1"/>
    <col min="8207" max="8207" width="15.42578125" customWidth="1"/>
    <col min="8208" max="8212" width="12.7109375" customWidth="1"/>
    <col min="8213" max="8213" width="19.5703125" customWidth="1"/>
    <col min="8214" max="8214" width="25.7109375" customWidth="1"/>
    <col min="8215" max="8215" width="11.28515625" bestFit="1" customWidth="1"/>
    <col min="8216" max="8216" width="4.5703125" bestFit="1" customWidth="1"/>
    <col min="8217" max="8217" width="11" bestFit="1" customWidth="1"/>
    <col min="8218" max="8218" width="5.5703125" bestFit="1" customWidth="1"/>
    <col min="8219" max="8219" width="12.28515625" bestFit="1" customWidth="1"/>
    <col min="8220" max="8220" width="8.28515625" bestFit="1" customWidth="1"/>
    <col min="8221" max="8221" width="11.7109375" bestFit="1" customWidth="1"/>
    <col min="8222" max="8222" width="15" bestFit="1" customWidth="1"/>
    <col min="8223" max="8223" width="10.28515625" bestFit="1" customWidth="1"/>
    <col min="8224" max="8224" width="8" bestFit="1" customWidth="1"/>
    <col min="8225" max="8225" width="49.5703125" bestFit="1" customWidth="1"/>
    <col min="8226" max="8227" width="20.28515625" bestFit="1" customWidth="1"/>
    <col min="8228" max="8449" width="11.42578125" customWidth="1"/>
    <col min="8450" max="8451" width="0" hidden="1" customWidth="1"/>
    <col min="8452" max="8452" width="11.7109375" customWidth="1"/>
    <col min="8453" max="8453" width="53.85546875" customWidth="1"/>
    <col min="8454" max="8454" width="26.7109375" bestFit="1" customWidth="1"/>
    <col min="8455" max="8455" width="15.5703125" customWidth="1"/>
    <col min="8456" max="8462" width="12.7109375" customWidth="1"/>
    <col min="8463" max="8463" width="15.42578125" customWidth="1"/>
    <col min="8464" max="8468" width="12.7109375" customWidth="1"/>
    <col min="8469" max="8469" width="19.5703125" customWidth="1"/>
    <col min="8470" max="8470" width="25.7109375" customWidth="1"/>
    <col min="8471" max="8471" width="11.28515625" bestFit="1" customWidth="1"/>
    <col min="8472" max="8472" width="4.5703125" bestFit="1" customWidth="1"/>
    <col min="8473" max="8473" width="11" bestFit="1" customWidth="1"/>
    <col min="8474" max="8474" width="5.5703125" bestFit="1" customWidth="1"/>
    <col min="8475" max="8475" width="12.28515625" bestFit="1" customWidth="1"/>
    <col min="8476" max="8476" width="8.28515625" bestFit="1" customWidth="1"/>
    <col min="8477" max="8477" width="11.7109375" bestFit="1" customWidth="1"/>
    <col min="8478" max="8478" width="15" bestFit="1" customWidth="1"/>
    <col min="8479" max="8479" width="10.28515625" bestFit="1" customWidth="1"/>
    <col min="8480" max="8480" width="8" bestFit="1" customWidth="1"/>
    <col min="8481" max="8481" width="49.5703125" bestFit="1" customWidth="1"/>
    <col min="8482" max="8483" width="20.28515625" bestFit="1" customWidth="1"/>
    <col min="8484" max="8705" width="11.42578125" customWidth="1"/>
    <col min="8706" max="8707" width="0" hidden="1" customWidth="1"/>
    <col min="8708" max="8708" width="11.7109375" customWidth="1"/>
    <col min="8709" max="8709" width="53.85546875" customWidth="1"/>
    <col min="8710" max="8710" width="26.7109375" bestFit="1" customWidth="1"/>
    <col min="8711" max="8711" width="15.5703125" customWidth="1"/>
    <col min="8712" max="8718" width="12.7109375" customWidth="1"/>
    <col min="8719" max="8719" width="15.42578125" customWidth="1"/>
    <col min="8720" max="8724" width="12.7109375" customWidth="1"/>
    <col min="8725" max="8725" width="19.5703125" customWidth="1"/>
    <col min="8726" max="8726" width="25.7109375" customWidth="1"/>
    <col min="8727" max="8727" width="11.28515625" bestFit="1" customWidth="1"/>
    <col min="8728" max="8728" width="4.5703125" bestFit="1" customWidth="1"/>
    <col min="8729" max="8729" width="11" bestFit="1" customWidth="1"/>
    <col min="8730" max="8730" width="5.5703125" bestFit="1" customWidth="1"/>
    <col min="8731" max="8731" width="12.28515625" bestFit="1" customWidth="1"/>
    <col min="8732" max="8732" width="8.28515625" bestFit="1" customWidth="1"/>
    <col min="8733" max="8733" width="11.7109375" bestFit="1" customWidth="1"/>
    <col min="8734" max="8734" width="15" bestFit="1" customWidth="1"/>
    <col min="8735" max="8735" width="10.28515625" bestFit="1" customWidth="1"/>
    <col min="8736" max="8736" width="8" bestFit="1" customWidth="1"/>
    <col min="8737" max="8737" width="49.5703125" bestFit="1" customWidth="1"/>
    <col min="8738" max="8739" width="20.28515625" bestFit="1" customWidth="1"/>
    <col min="8740" max="8961" width="11.42578125" customWidth="1"/>
    <col min="8962" max="8963" width="0" hidden="1" customWidth="1"/>
    <col min="8964" max="8964" width="11.7109375" customWidth="1"/>
    <col min="8965" max="8965" width="53.85546875" customWidth="1"/>
    <col min="8966" max="8966" width="26.7109375" bestFit="1" customWidth="1"/>
    <col min="8967" max="8967" width="15.5703125" customWidth="1"/>
    <col min="8968" max="8974" width="12.7109375" customWidth="1"/>
    <col min="8975" max="8975" width="15.42578125" customWidth="1"/>
    <col min="8976" max="8980" width="12.7109375" customWidth="1"/>
    <col min="8981" max="8981" width="19.5703125" customWidth="1"/>
    <col min="8982" max="8982" width="25.7109375" customWidth="1"/>
    <col min="8983" max="8983" width="11.28515625" bestFit="1" customWidth="1"/>
    <col min="8984" max="8984" width="4.5703125" bestFit="1" customWidth="1"/>
    <col min="8985" max="8985" width="11" bestFit="1" customWidth="1"/>
    <col min="8986" max="8986" width="5.5703125" bestFit="1" customWidth="1"/>
    <col min="8987" max="8987" width="12.28515625" bestFit="1" customWidth="1"/>
    <col min="8988" max="8988" width="8.28515625" bestFit="1" customWidth="1"/>
    <col min="8989" max="8989" width="11.7109375" bestFit="1" customWidth="1"/>
    <col min="8990" max="8990" width="15" bestFit="1" customWidth="1"/>
    <col min="8991" max="8991" width="10.28515625" bestFit="1" customWidth="1"/>
    <col min="8992" max="8992" width="8" bestFit="1" customWidth="1"/>
    <col min="8993" max="8993" width="49.5703125" bestFit="1" customWidth="1"/>
    <col min="8994" max="8995" width="20.28515625" bestFit="1" customWidth="1"/>
    <col min="8996" max="9217" width="11.42578125" customWidth="1"/>
    <col min="9218" max="9219" width="0" hidden="1" customWidth="1"/>
    <col min="9220" max="9220" width="11.7109375" customWidth="1"/>
    <col min="9221" max="9221" width="53.85546875" customWidth="1"/>
    <col min="9222" max="9222" width="26.7109375" bestFit="1" customWidth="1"/>
    <col min="9223" max="9223" width="15.5703125" customWidth="1"/>
    <col min="9224" max="9230" width="12.7109375" customWidth="1"/>
    <col min="9231" max="9231" width="15.42578125" customWidth="1"/>
    <col min="9232" max="9236" width="12.7109375" customWidth="1"/>
    <col min="9237" max="9237" width="19.5703125" customWidth="1"/>
    <col min="9238" max="9238" width="25.7109375" customWidth="1"/>
    <col min="9239" max="9239" width="11.28515625" bestFit="1" customWidth="1"/>
    <col min="9240" max="9240" width="4.5703125" bestFit="1" customWidth="1"/>
    <col min="9241" max="9241" width="11" bestFit="1" customWidth="1"/>
    <col min="9242" max="9242" width="5.5703125" bestFit="1" customWidth="1"/>
    <col min="9243" max="9243" width="12.28515625" bestFit="1" customWidth="1"/>
    <col min="9244" max="9244" width="8.28515625" bestFit="1" customWidth="1"/>
    <col min="9245" max="9245" width="11.7109375" bestFit="1" customWidth="1"/>
    <col min="9246" max="9246" width="15" bestFit="1" customWidth="1"/>
    <col min="9247" max="9247" width="10.28515625" bestFit="1" customWidth="1"/>
    <col min="9248" max="9248" width="8" bestFit="1" customWidth="1"/>
    <col min="9249" max="9249" width="49.5703125" bestFit="1" customWidth="1"/>
    <col min="9250" max="9251" width="20.28515625" bestFit="1" customWidth="1"/>
    <col min="9252" max="9473" width="11.42578125" customWidth="1"/>
    <col min="9474" max="9475" width="0" hidden="1" customWidth="1"/>
    <col min="9476" max="9476" width="11.7109375" customWidth="1"/>
    <col min="9477" max="9477" width="53.85546875" customWidth="1"/>
    <col min="9478" max="9478" width="26.7109375" bestFit="1" customWidth="1"/>
    <col min="9479" max="9479" width="15.5703125" customWidth="1"/>
    <col min="9480" max="9486" width="12.7109375" customWidth="1"/>
    <col min="9487" max="9487" width="15.42578125" customWidth="1"/>
    <col min="9488" max="9492" width="12.7109375" customWidth="1"/>
    <col min="9493" max="9493" width="19.5703125" customWidth="1"/>
    <col min="9494" max="9494" width="25.7109375" customWidth="1"/>
    <col min="9495" max="9495" width="11.28515625" bestFit="1" customWidth="1"/>
    <col min="9496" max="9496" width="4.5703125" bestFit="1" customWidth="1"/>
    <col min="9497" max="9497" width="11" bestFit="1" customWidth="1"/>
    <col min="9498" max="9498" width="5.5703125" bestFit="1" customWidth="1"/>
    <col min="9499" max="9499" width="12.28515625" bestFit="1" customWidth="1"/>
    <col min="9500" max="9500" width="8.28515625" bestFit="1" customWidth="1"/>
    <col min="9501" max="9501" width="11.7109375" bestFit="1" customWidth="1"/>
    <col min="9502" max="9502" width="15" bestFit="1" customWidth="1"/>
    <col min="9503" max="9503" width="10.28515625" bestFit="1" customWidth="1"/>
    <col min="9504" max="9504" width="8" bestFit="1" customWidth="1"/>
    <col min="9505" max="9505" width="49.5703125" bestFit="1" customWidth="1"/>
    <col min="9506" max="9507" width="20.28515625" bestFit="1" customWidth="1"/>
    <col min="9508" max="9729" width="11.42578125" customWidth="1"/>
    <col min="9730" max="9731" width="0" hidden="1" customWidth="1"/>
    <col min="9732" max="9732" width="11.7109375" customWidth="1"/>
    <col min="9733" max="9733" width="53.85546875" customWidth="1"/>
    <col min="9734" max="9734" width="26.7109375" bestFit="1" customWidth="1"/>
    <col min="9735" max="9735" width="15.5703125" customWidth="1"/>
    <col min="9736" max="9742" width="12.7109375" customWidth="1"/>
    <col min="9743" max="9743" width="15.42578125" customWidth="1"/>
    <col min="9744" max="9748" width="12.7109375" customWidth="1"/>
    <col min="9749" max="9749" width="19.5703125" customWidth="1"/>
    <col min="9750" max="9750" width="25.7109375" customWidth="1"/>
    <col min="9751" max="9751" width="11.28515625" bestFit="1" customWidth="1"/>
    <col min="9752" max="9752" width="4.5703125" bestFit="1" customWidth="1"/>
    <col min="9753" max="9753" width="11" bestFit="1" customWidth="1"/>
    <col min="9754" max="9754" width="5.5703125" bestFit="1" customWidth="1"/>
    <col min="9755" max="9755" width="12.28515625" bestFit="1" customWidth="1"/>
    <col min="9756" max="9756" width="8.28515625" bestFit="1" customWidth="1"/>
    <col min="9757" max="9757" width="11.7109375" bestFit="1" customWidth="1"/>
    <col min="9758" max="9758" width="15" bestFit="1" customWidth="1"/>
    <col min="9759" max="9759" width="10.28515625" bestFit="1" customWidth="1"/>
    <col min="9760" max="9760" width="8" bestFit="1" customWidth="1"/>
    <col min="9761" max="9761" width="49.5703125" bestFit="1" customWidth="1"/>
    <col min="9762" max="9763" width="20.28515625" bestFit="1" customWidth="1"/>
    <col min="9764" max="9985" width="11.42578125" customWidth="1"/>
    <col min="9986" max="9987" width="0" hidden="1" customWidth="1"/>
    <col min="9988" max="9988" width="11.7109375" customWidth="1"/>
    <col min="9989" max="9989" width="53.85546875" customWidth="1"/>
    <col min="9990" max="9990" width="26.7109375" bestFit="1" customWidth="1"/>
    <col min="9991" max="9991" width="15.5703125" customWidth="1"/>
    <col min="9992" max="9998" width="12.7109375" customWidth="1"/>
    <col min="9999" max="9999" width="15.42578125" customWidth="1"/>
    <col min="10000" max="10004" width="12.7109375" customWidth="1"/>
    <col min="10005" max="10005" width="19.5703125" customWidth="1"/>
    <col min="10006" max="10006" width="25.7109375" customWidth="1"/>
    <col min="10007" max="10007" width="11.28515625" bestFit="1" customWidth="1"/>
    <col min="10008" max="10008" width="4.5703125" bestFit="1" customWidth="1"/>
    <col min="10009" max="10009" width="11" bestFit="1" customWidth="1"/>
    <col min="10010" max="10010" width="5.5703125" bestFit="1" customWidth="1"/>
    <col min="10011" max="10011" width="12.28515625" bestFit="1" customWidth="1"/>
    <col min="10012" max="10012" width="8.28515625" bestFit="1" customWidth="1"/>
    <col min="10013" max="10013" width="11.7109375" bestFit="1" customWidth="1"/>
    <col min="10014" max="10014" width="15" bestFit="1" customWidth="1"/>
    <col min="10015" max="10015" width="10.28515625" bestFit="1" customWidth="1"/>
    <col min="10016" max="10016" width="8" bestFit="1" customWidth="1"/>
    <col min="10017" max="10017" width="49.5703125" bestFit="1" customWidth="1"/>
    <col min="10018" max="10019" width="20.28515625" bestFit="1" customWidth="1"/>
    <col min="10020" max="10241" width="11.42578125" customWidth="1"/>
    <col min="10242" max="10243" width="0" hidden="1" customWidth="1"/>
    <col min="10244" max="10244" width="11.7109375" customWidth="1"/>
    <col min="10245" max="10245" width="53.85546875" customWidth="1"/>
    <col min="10246" max="10246" width="26.7109375" bestFit="1" customWidth="1"/>
    <col min="10247" max="10247" width="15.5703125" customWidth="1"/>
    <col min="10248" max="10254" width="12.7109375" customWidth="1"/>
    <col min="10255" max="10255" width="15.42578125" customWidth="1"/>
    <col min="10256" max="10260" width="12.7109375" customWidth="1"/>
    <col min="10261" max="10261" width="19.5703125" customWidth="1"/>
    <col min="10262" max="10262" width="25.7109375" customWidth="1"/>
    <col min="10263" max="10263" width="11.28515625" bestFit="1" customWidth="1"/>
    <col min="10264" max="10264" width="4.5703125" bestFit="1" customWidth="1"/>
    <col min="10265" max="10265" width="11" bestFit="1" customWidth="1"/>
    <col min="10266" max="10266" width="5.5703125" bestFit="1" customWidth="1"/>
    <col min="10267" max="10267" width="12.28515625" bestFit="1" customWidth="1"/>
    <col min="10268" max="10268" width="8.28515625" bestFit="1" customWidth="1"/>
    <col min="10269" max="10269" width="11.7109375" bestFit="1" customWidth="1"/>
    <col min="10270" max="10270" width="15" bestFit="1" customWidth="1"/>
    <col min="10271" max="10271" width="10.28515625" bestFit="1" customWidth="1"/>
    <col min="10272" max="10272" width="8" bestFit="1" customWidth="1"/>
    <col min="10273" max="10273" width="49.5703125" bestFit="1" customWidth="1"/>
    <col min="10274" max="10275" width="20.28515625" bestFit="1" customWidth="1"/>
    <col min="10276" max="10497" width="11.42578125" customWidth="1"/>
    <col min="10498" max="10499" width="0" hidden="1" customWidth="1"/>
    <col min="10500" max="10500" width="11.7109375" customWidth="1"/>
    <col min="10501" max="10501" width="53.85546875" customWidth="1"/>
    <col min="10502" max="10502" width="26.7109375" bestFit="1" customWidth="1"/>
    <col min="10503" max="10503" width="15.5703125" customWidth="1"/>
    <col min="10504" max="10510" width="12.7109375" customWidth="1"/>
    <col min="10511" max="10511" width="15.42578125" customWidth="1"/>
    <col min="10512" max="10516" width="12.7109375" customWidth="1"/>
    <col min="10517" max="10517" width="19.5703125" customWidth="1"/>
    <col min="10518" max="10518" width="25.7109375" customWidth="1"/>
    <col min="10519" max="10519" width="11.28515625" bestFit="1" customWidth="1"/>
    <col min="10520" max="10520" width="4.5703125" bestFit="1" customWidth="1"/>
    <col min="10521" max="10521" width="11" bestFit="1" customWidth="1"/>
    <col min="10522" max="10522" width="5.5703125" bestFit="1" customWidth="1"/>
    <col min="10523" max="10523" width="12.28515625" bestFit="1" customWidth="1"/>
    <col min="10524" max="10524" width="8.28515625" bestFit="1" customWidth="1"/>
    <col min="10525" max="10525" width="11.7109375" bestFit="1" customWidth="1"/>
    <col min="10526" max="10526" width="15" bestFit="1" customWidth="1"/>
    <col min="10527" max="10527" width="10.28515625" bestFit="1" customWidth="1"/>
    <col min="10528" max="10528" width="8" bestFit="1" customWidth="1"/>
    <col min="10529" max="10529" width="49.5703125" bestFit="1" customWidth="1"/>
    <col min="10530" max="10531" width="20.28515625" bestFit="1" customWidth="1"/>
    <col min="10532" max="10753" width="11.42578125" customWidth="1"/>
    <col min="10754" max="10755" width="0" hidden="1" customWidth="1"/>
    <col min="10756" max="10756" width="11.7109375" customWidth="1"/>
    <col min="10757" max="10757" width="53.85546875" customWidth="1"/>
    <col min="10758" max="10758" width="26.7109375" bestFit="1" customWidth="1"/>
    <col min="10759" max="10759" width="15.5703125" customWidth="1"/>
    <col min="10760" max="10766" width="12.7109375" customWidth="1"/>
    <col min="10767" max="10767" width="15.42578125" customWidth="1"/>
    <col min="10768" max="10772" width="12.7109375" customWidth="1"/>
    <col min="10773" max="10773" width="19.5703125" customWidth="1"/>
    <col min="10774" max="10774" width="25.7109375" customWidth="1"/>
    <col min="10775" max="10775" width="11.28515625" bestFit="1" customWidth="1"/>
    <col min="10776" max="10776" width="4.5703125" bestFit="1" customWidth="1"/>
    <col min="10777" max="10777" width="11" bestFit="1" customWidth="1"/>
    <col min="10778" max="10778" width="5.5703125" bestFit="1" customWidth="1"/>
    <col min="10779" max="10779" width="12.28515625" bestFit="1" customWidth="1"/>
    <col min="10780" max="10780" width="8.28515625" bestFit="1" customWidth="1"/>
    <col min="10781" max="10781" width="11.7109375" bestFit="1" customWidth="1"/>
    <col min="10782" max="10782" width="15" bestFit="1" customWidth="1"/>
    <col min="10783" max="10783" width="10.28515625" bestFit="1" customWidth="1"/>
    <col min="10784" max="10784" width="8" bestFit="1" customWidth="1"/>
    <col min="10785" max="10785" width="49.5703125" bestFit="1" customWidth="1"/>
    <col min="10786" max="10787" width="20.28515625" bestFit="1" customWidth="1"/>
    <col min="10788" max="11009" width="11.42578125" customWidth="1"/>
    <col min="11010" max="11011" width="0" hidden="1" customWidth="1"/>
    <col min="11012" max="11012" width="11.7109375" customWidth="1"/>
    <col min="11013" max="11013" width="53.85546875" customWidth="1"/>
    <col min="11014" max="11014" width="26.7109375" bestFit="1" customWidth="1"/>
    <col min="11015" max="11015" width="15.5703125" customWidth="1"/>
    <col min="11016" max="11022" width="12.7109375" customWidth="1"/>
    <col min="11023" max="11023" width="15.42578125" customWidth="1"/>
    <col min="11024" max="11028" width="12.7109375" customWidth="1"/>
    <col min="11029" max="11029" width="19.5703125" customWidth="1"/>
    <col min="11030" max="11030" width="25.7109375" customWidth="1"/>
    <col min="11031" max="11031" width="11.28515625" bestFit="1" customWidth="1"/>
    <col min="11032" max="11032" width="4.5703125" bestFit="1" customWidth="1"/>
    <col min="11033" max="11033" width="11" bestFit="1" customWidth="1"/>
    <col min="11034" max="11034" width="5.5703125" bestFit="1" customWidth="1"/>
    <col min="11035" max="11035" width="12.28515625" bestFit="1" customWidth="1"/>
    <col min="11036" max="11036" width="8.28515625" bestFit="1" customWidth="1"/>
    <col min="11037" max="11037" width="11.7109375" bestFit="1" customWidth="1"/>
    <col min="11038" max="11038" width="15" bestFit="1" customWidth="1"/>
    <col min="11039" max="11039" width="10.28515625" bestFit="1" customWidth="1"/>
    <col min="11040" max="11040" width="8" bestFit="1" customWidth="1"/>
    <col min="11041" max="11041" width="49.5703125" bestFit="1" customWidth="1"/>
    <col min="11042" max="11043" width="20.28515625" bestFit="1" customWidth="1"/>
    <col min="11044" max="11265" width="11.42578125" customWidth="1"/>
    <col min="11266" max="11267" width="0" hidden="1" customWidth="1"/>
    <col min="11268" max="11268" width="11.7109375" customWidth="1"/>
    <col min="11269" max="11269" width="53.85546875" customWidth="1"/>
    <col min="11270" max="11270" width="26.7109375" bestFit="1" customWidth="1"/>
    <col min="11271" max="11271" width="15.5703125" customWidth="1"/>
    <col min="11272" max="11278" width="12.7109375" customWidth="1"/>
    <col min="11279" max="11279" width="15.42578125" customWidth="1"/>
    <col min="11280" max="11284" width="12.7109375" customWidth="1"/>
    <col min="11285" max="11285" width="19.5703125" customWidth="1"/>
    <col min="11286" max="11286" width="25.7109375" customWidth="1"/>
    <col min="11287" max="11287" width="11.28515625" bestFit="1" customWidth="1"/>
    <col min="11288" max="11288" width="4.5703125" bestFit="1" customWidth="1"/>
    <col min="11289" max="11289" width="11" bestFit="1" customWidth="1"/>
    <col min="11290" max="11290" width="5.5703125" bestFit="1" customWidth="1"/>
    <col min="11291" max="11291" width="12.28515625" bestFit="1" customWidth="1"/>
    <col min="11292" max="11292" width="8.28515625" bestFit="1" customWidth="1"/>
    <col min="11293" max="11293" width="11.7109375" bestFit="1" customWidth="1"/>
    <col min="11294" max="11294" width="15" bestFit="1" customWidth="1"/>
    <col min="11295" max="11295" width="10.28515625" bestFit="1" customWidth="1"/>
    <col min="11296" max="11296" width="8" bestFit="1" customWidth="1"/>
    <col min="11297" max="11297" width="49.5703125" bestFit="1" customWidth="1"/>
    <col min="11298" max="11299" width="20.28515625" bestFit="1" customWidth="1"/>
    <col min="11300" max="11521" width="11.42578125" customWidth="1"/>
    <col min="11522" max="11523" width="0" hidden="1" customWidth="1"/>
    <col min="11524" max="11524" width="11.7109375" customWidth="1"/>
    <col min="11525" max="11525" width="53.85546875" customWidth="1"/>
    <col min="11526" max="11526" width="26.7109375" bestFit="1" customWidth="1"/>
    <col min="11527" max="11527" width="15.5703125" customWidth="1"/>
    <col min="11528" max="11534" width="12.7109375" customWidth="1"/>
    <col min="11535" max="11535" width="15.42578125" customWidth="1"/>
    <col min="11536" max="11540" width="12.7109375" customWidth="1"/>
    <col min="11541" max="11541" width="19.5703125" customWidth="1"/>
    <col min="11542" max="11542" width="25.7109375" customWidth="1"/>
    <col min="11543" max="11543" width="11.28515625" bestFit="1" customWidth="1"/>
    <col min="11544" max="11544" width="4.5703125" bestFit="1" customWidth="1"/>
    <col min="11545" max="11545" width="11" bestFit="1" customWidth="1"/>
    <col min="11546" max="11546" width="5.5703125" bestFit="1" customWidth="1"/>
    <col min="11547" max="11547" width="12.28515625" bestFit="1" customWidth="1"/>
    <col min="11548" max="11548" width="8.28515625" bestFit="1" customWidth="1"/>
    <col min="11549" max="11549" width="11.7109375" bestFit="1" customWidth="1"/>
    <col min="11550" max="11550" width="15" bestFit="1" customWidth="1"/>
    <col min="11551" max="11551" width="10.28515625" bestFit="1" customWidth="1"/>
    <col min="11552" max="11552" width="8" bestFit="1" customWidth="1"/>
    <col min="11553" max="11553" width="49.5703125" bestFit="1" customWidth="1"/>
    <col min="11554" max="11555" width="20.28515625" bestFit="1" customWidth="1"/>
    <col min="11556" max="11777" width="11.42578125" customWidth="1"/>
    <col min="11778" max="11779" width="0" hidden="1" customWidth="1"/>
    <col min="11780" max="11780" width="11.7109375" customWidth="1"/>
    <col min="11781" max="11781" width="53.85546875" customWidth="1"/>
    <col min="11782" max="11782" width="26.7109375" bestFit="1" customWidth="1"/>
    <col min="11783" max="11783" width="15.5703125" customWidth="1"/>
    <col min="11784" max="11790" width="12.7109375" customWidth="1"/>
    <col min="11791" max="11791" width="15.42578125" customWidth="1"/>
    <col min="11792" max="11796" width="12.7109375" customWidth="1"/>
    <col min="11797" max="11797" width="19.5703125" customWidth="1"/>
    <col min="11798" max="11798" width="25.7109375" customWidth="1"/>
    <col min="11799" max="11799" width="11.28515625" bestFit="1" customWidth="1"/>
    <col min="11800" max="11800" width="4.5703125" bestFit="1" customWidth="1"/>
    <col min="11801" max="11801" width="11" bestFit="1" customWidth="1"/>
    <col min="11802" max="11802" width="5.5703125" bestFit="1" customWidth="1"/>
    <col min="11803" max="11803" width="12.28515625" bestFit="1" customWidth="1"/>
    <col min="11804" max="11804" width="8.28515625" bestFit="1" customWidth="1"/>
    <col min="11805" max="11805" width="11.7109375" bestFit="1" customWidth="1"/>
    <col min="11806" max="11806" width="15" bestFit="1" customWidth="1"/>
    <col min="11807" max="11807" width="10.28515625" bestFit="1" customWidth="1"/>
    <col min="11808" max="11808" width="8" bestFit="1" customWidth="1"/>
    <col min="11809" max="11809" width="49.5703125" bestFit="1" customWidth="1"/>
    <col min="11810" max="11811" width="20.28515625" bestFit="1" customWidth="1"/>
    <col min="11812" max="12033" width="11.42578125" customWidth="1"/>
    <col min="12034" max="12035" width="0" hidden="1" customWidth="1"/>
    <col min="12036" max="12036" width="11.7109375" customWidth="1"/>
    <col min="12037" max="12037" width="53.85546875" customWidth="1"/>
    <col min="12038" max="12038" width="26.7109375" bestFit="1" customWidth="1"/>
    <col min="12039" max="12039" width="15.5703125" customWidth="1"/>
    <col min="12040" max="12046" width="12.7109375" customWidth="1"/>
    <col min="12047" max="12047" width="15.42578125" customWidth="1"/>
    <col min="12048" max="12052" width="12.7109375" customWidth="1"/>
    <col min="12053" max="12053" width="19.5703125" customWidth="1"/>
    <col min="12054" max="12054" width="25.7109375" customWidth="1"/>
    <col min="12055" max="12055" width="11.28515625" bestFit="1" customWidth="1"/>
    <col min="12056" max="12056" width="4.5703125" bestFit="1" customWidth="1"/>
    <col min="12057" max="12057" width="11" bestFit="1" customWidth="1"/>
    <col min="12058" max="12058" width="5.5703125" bestFit="1" customWidth="1"/>
    <col min="12059" max="12059" width="12.28515625" bestFit="1" customWidth="1"/>
    <col min="12060" max="12060" width="8.28515625" bestFit="1" customWidth="1"/>
    <col min="12061" max="12061" width="11.7109375" bestFit="1" customWidth="1"/>
    <col min="12062" max="12062" width="15" bestFit="1" customWidth="1"/>
    <col min="12063" max="12063" width="10.28515625" bestFit="1" customWidth="1"/>
    <col min="12064" max="12064" width="8" bestFit="1" customWidth="1"/>
    <col min="12065" max="12065" width="49.5703125" bestFit="1" customWidth="1"/>
    <col min="12066" max="12067" width="20.28515625" bestFit="1" customWidth="1"/>
    <col min="12068" max="12289" width="11.42578125" customWidth="1"/>
    <col min="12290" max="12291" width="0" hidden="1" customWidth="1"/>
    <col min="12292" max="12292" width="11.7109375" customWidth="1"/>
    <col min="12293" max="12293" width="53.85546875" customWidth="1"/>
    <col min="12294" max="12294" width="26.7109375" bestFit="1" customWidth="1"/>
    <col min="12295" max="12295" width="15.5703125" customWidth="1"/>
    <col min="12296" max="12302" width="12.7109375" customWidth="1"/>
    <col min="12303" max="12303" width="15.42578125" customWidth="1"/>
    <col min="12304" max="12308" width="12.7109375" customWidth="1"/>
    <col min="12309" max="12309" width="19.5703125" customWidth="1"/>
    <col min="12310" max="12310" width="25.7109375" customWidth="1"/>
    <col min="12311" max="12311" width="11.28515625" bestFit="1" customWidth="1"/>
    <col min="12312" max="12312" width="4.5703125" bestFit="1" customWidth="1"/>
    <col min="12313" max="12313" width="11" bestFit="1" customWidth="1"/>
    <col min="12314" max="12314" width="5.5703125" bestFit="1" customWidth="1"/>
    <col min="12315" max="12315" width="12.28515625" bestFit="1" customWidth="1"/>
    <col min="12316" max="12316" width="8.28515625" bestFit="1" customWidth="1"/>
    <col min="12317" max="12317" width="11.7109375" bestFit="1" customWidth="1"/>
    <col min="12318" max="12318" width="15" bestFit="1" customWidth="1"/>
    <col min="12319" max="12319" width="10.28515625" bestFit="1" customWidth="1"/>
    <col min="12320" max="12320" width="8" bestFit="1" customWidth="1"/>
    <col min="12321" max="12321" width="49.5703125" bestFit="1" customWidth="1"/>
    <col min="12322" max="12323" width="20.28515625" bestFit="1" customWidth="1"/>
    <col min="12324" max="12545" width="11.42578125" customWidth="1"/>
    <col min="12546" max="12547" width="0" hidden="1" customWidth="1"/>
    <col min="12548" max="12548" width="11.7109375" customWidth="1"/>
    <col min="12549" max="12549" width="53.85546875" customWidth="1"/>
    <col min="12550" max="12550" width="26.7109375" bestFit="1" customWidth="1"/>
    <col min="12551" max="12551" width="15.5703125" customWidth="1"/>
    <col min="12552" max="12558" width="12.7109375" customWidth="1"/>
    <col min="12559" max="12559" width="15.42578125" customWidth="1"/>
    <col min="12560" max="12564" width="12.7109375" customWidth="1"/>
    <col min="12565" max="12565" width="19.5703125" customWidth="1"/>
    <col min="12566" max="12566" width="25.7109375" customWidth="1"/>
    <col min="12567" max="12567" width="11.28515625" bestFit="1" customWidth="1"/>
    <col min="12568" max="12568" width="4.5703125" bestFit="1" customWidth="1"/>
    <col min="12569" max="12569" width="11" bestFit="1" customWidth="1"/>
    <col min="12570" max="12570" width="5.5703125" bestFit="1" customWidth="1"/>
    <col min="12571" max="12571" width="12.28515625" bestFit="1" customWidth="1"/>
    <col min="12572" max="12572" width="8.28515625" bestFit="1" customWidth="1"/>
    <col min="12573" max="12573" width="11.7109375" bestFit="1" customWidth="1"/>
    <col min="12574" max="12574" width="15" bestFit="1" customWidth="1"/>
    <col min="12575" max="12575" width="10.28515625" bestFit="1" customWidth="1"/>
    <col min="12576" max="12576" width="8" bestFit="1" customWidth="1"/>
    <col min="12577" max="12577" width="49.5703125" bestFit="1" customWidth="1"/>
    <col min="12578" max="12579" width="20.28515625" bestFit="1" customWidth="1"/>
    <col min="12580" max="12801" width="11.42578125" customWidth="1"/>
    <col min="12802" max="12803" width="0" hidden="1" customWidth="1"/>
    <col min="12804" max="12804" width="11.7109375" customWidth="1"/>
    <col min="12805" max="12805" width="53.85546875" customWidth="1"/>
    <col min="12806" max="12806" width="26.7109375" bestFit="1" customWidth="1"/>
    <col min="12807" max="12807" width="15.5703125" customWidth="1"/>
    <col min="12808" max="12814" width="12.7109375" customWidth="1"/>
    <col min="12815" max="12815" width="15.42578125" customWidth="1"/>
    <col min="12816" max="12820" width="12.7109375" customWidth="1"/>
    <col min="12821" max="12821" width="19.5703125" customWidth="1"/>
    <col min="12822" max="12822" width="25.7109375" customWidth="1"/>
    <col min="12823" max="12823" width="11.28515625" bestFit="1" customWidth="1"/>
    <col min="12824" max="12824" width="4.5703125" bestFit="1" customWidth="1"/>
    <col min="12825" max="12825" width="11" bestFit="1" customWidth="1"/>
    <col min="12826" max="12826" width="5.5703125" bestFit="1" customWidth="1"/>
    <col min="12827" max="12827" width="12.28515625" bestFit="1" customWidth="1"/>
    <col min="12828" max="12828" width="8.28515625" bestFit="1" customWidth="1"/>
    <col min="12829" max="12829" width="11.7109375" bestFit="1" customWidth="1"/>
    <col min="12830" max="12830" width="15" bestFit="1" customWidth="1"/>
    <col min="12831" max="12831" width="10.28515625" bestFit="1" customWidth="1"/>
    <col min="12832" max="12832" width="8" bestFit="1" customWidth="1"/>
    <col min="12833" max="12833" width="49.5703125" bestFit="1" customWidth="1"/>
    <col min="12834" max="12835" width="20.28515625" bestFit="1" customWidth="1"/>
    <col min="12836" max="13057" width="11.42578125" customWidth="1"/>
    <col min="13058" max="13059" width="0" hidden="1" customWidth="1"/>
    <col min="13060" max="13060" width="11.7109375" customWidth="1"/>
    <col min="13061" max="13061" width="53.85546875" customWidth="1"/>
    <col min="13062" max="13062" width="26.7109375" bestFit="1" customWidth="1"/>
    <col min="13063" max="13063" width="15.5703125" customWidth="1"/>
    <col min="13064" max="13070" width="12.7109375" customWidth="1"/>
    <col min="13071" max="13071" width="15.42578125" customWidth="1"/>
    <col min="13072" max="13076" width="12.7109375" customWidth="1"/>
    <col min="13077" max="13077" width="19.5703125" customWidth="1"/>
    <col min="13078" max="13078" width="25.7109375" customWidth="1"/>
    <col min="13079" max="13079" width="11.28515625" bestFit="1" customWidth="1"/>
    <col min="13080" max="13080" width="4.5703125" bestFit="1" customWidth="1"/>
    <col min="13081" max="13081" width="11" bestFit="1" customWidth="1"/>
    <col min="13082" max="13082" width="5.5703125" bestFit="1" customWidth="1"/>
    <col min="13083" max="13083" width="12.28515625" bestFit="1" customWidth="1"/>
    <col min="13084" max="13084" width="8.28515625" bestFit="1" customWidth="1"/>
    <col min="13085" max="13085" width="11.7109375" bestFit="1" customWidth="1"/>
    <col min="13086" max="13086" width="15" bestFit="1" customWidth="1"/>
    <col min="13087" max="13087" width="10.28515625" bestFit="1" customWidth="1"/>
    <col min="13088" max="13088" width="8" bestFit="1" customWidth="1"/>
    <col min="13089" max="13089" width="49.5703125" bestFit="1" customWidth="1"/>
    <col min="13090" max="13091" width="20.28515625" bestFit="1" customWidth="1"/>
    <col min="13092" max="13313" width="11.42578125" customWidth="1"/>
    <col min="13314" max="13315" width="0" hidden="1" customWidth="1"/>
    <col min="13316" max="13316" width="11.7109375" customWidth="1"/>
    <col min="13317" max="13317" width="53.85546875" customWidth="1"/>
    <col min="13318" max="13318" width="26.7109375" bestFit="1" customWidth="1"/>
    <col min="13319" max="13319" width="15.5703125" customWidth="1"/>
    <col min="13320" max="13326" width="12.7109375" customWidth="1"/>
    <col min="13327" max="13327" width="15.42578125" customWidth="1"/>
    <col min="13328" max="13332" width="12.7109375" customWidth="1"/>
    <col min="13333" max="13333" width="19.5703125" customWidth="1"/>
    <col min="13334" max="13334" width="25.7109375" customWidth="1"/>
    <col min="13335" max="13335" width="11.28515625" bestFit="1" customWidth="1"/>
    <col min="13336" max="13336" width="4.5703125" bestFit="1" customWidth="1"/>
    <col min="13337" max="13337" width="11" bestFit="1" customWidth="1"/>
    <col min="13338" max="13338" width="5.5703125" bestFit="1" customWidth="1"/>
    <col min="13339" max="13339" width="12.28515625" bestFit="1" customWidth="1"/>
    <col min="13340" max="13340" width="8.28515625" bestFit="1" customWidth="1"/>
    <col min="13341" max="13341" width="11.7109375" bestFit="1" customWidth="1"/>
    <col min="13342" max="13342" width="15" bestFit="1" customWidth="1"/>
    <col min="13343" max="13343" width="10.28515625" bestFit="1" customWidth="1"/>
    <col min="13344" max="13344" width="8" bestFit="1" customWidth="1"/>
    <col min="13345" max="13345" width="49.5703125" bestFit="1" customWidth="1"/>
    <col min="13346" max="13347" width="20.28515625" bestFit="1" customWidth="1"/>
    <col min="13348" max="13569" width="11.42578125" customWidth="1"/>
    <col min="13570" max="13571" width="0" hidden="1" customWidth="1"/>
    <col min="13572" max="13572" width="11.7109375" customWidth="1"/>
    <col min="13573" max="13573" width="53.85546875" customWidth="1"/>
    <col min="13574" max="13574" width="26.7109375" bestFit="1" customWidth="1"/>
    <col min="13575" max="13575" width="15.5703125" customWidth="1"/>
    <col min="13576" max="13582" width="12.7109375" customWidth="1"/>
    <col min="13583" max="13583" width="15.42578125" customWidth="1"/>
    <col min="13584" max="13588" width="12.7109375" customWidth="1"/>
    <col min="13589" max="13589" width="19.5703125" customWidth="1"/>
    <col min="13590" max="13590" width="25.7109375" customWidth="1"/>
    <col min="13591" max="13591" width="11.28515625" bestFit="1" customWidth="1"/>
    <col min="13592" max="13592" width="4.5703125" bestFit="1" customWidth="1"/>
    <col min="13593" max="13593" width="11" bestFit="1" customWidth="1"/>
    <col min="13594" max="13594" width="5.5703125" bestFit="1" customWidth="1"/>
    <col min="13595" max="13595" width="12.28515625" bestFit="1" customWidth="1"/>
    <col min="13596" max="13596" width="8.28515625" bestFit="1" customWidth="1"/>
    <col min="13597" max="13597" width="11.7109375" bestFit="1" customWidth="1"/>
    <col min="13598" max="13598" width="15" bestFit="1" customWidth="1"/>
    <col min="13599" max="13599" width="10.28515625" bestFit="1" customWidth="1"/>
    <col min="13600" max="13600" width="8" bestFit="1" customWidth="1"/>
    <col min="13601" max="13601" width="49.5703125" bestFit="1" customWidth="1"/>
    <col min="13602" max="13603" width="20.28515625" bestFit="1" customWidth="1"/>
    <col min="13604" max="13825" width="11.42578125" customWidth="1"/>
    <col min="13826" max="13827" width="0" hidden="1" customWidth="1"/>
    <col min="13828" max="13828" width="11.7109375" customWidth="1"/>
    <col min="13829" max="13829" width="53.85546875" customWidth="1"/>
    <col min="13830" max="13830" width="26.7109375" bestFit="1" customWidth="1"/>
    <col min="13831" max="13831" width="15.5703125" customWidth="1"/>
    <col min="13832" max="13838" width="12.7109375" customWidth="1"/>
    <col min="13839" max="13839" width="15.42578125" customWidth="1"/>
    <col min="13840" max="13844" width="12.7109375" customWidth="1"/>
    <col min="13845" max="13845" width="19.5703125" customWidth="1"/>
    <col min="13846" max="13846" width="25.7109375" customWidth="1"/>
    <col min="13847" max="13847" width="11.28515625" bestFit="1" customWidth="1"/>
    <col min="13848" max="13848" width="4.5703125" bestFit="1" customWidth="1"/>
    <col min="13849" max="13849" width="11" bestFit="1" customWidth="1"/>
    <col min="13850" max="13850" width="5.5703125" bestFit="1" customWidth="1"/>
    <col min="13851" max="13851" width="12.28515625" bestFit="1" customWidth="1"/>
    <col min="13852" max="13852" width="8.28515625" bestFit="1" customWidth="1"/>
    <col min="13853" max="13853" width="11.7109375" bestFit="1" customWidth="1"/>
    <col min="13854" max="13854" width="15" bestFit="1" customWidth="1"/>
    <col min="13855" max="13855" width="10.28515625" bestFit="1" customWidth="1"/>
    <col min="13856" max="13856" width="8" bestFit="1" customWidth="1"/>
    <col min="13857" max="13857" width="49.5703125" bestFit="1" customWidth="1"/>
    <col min="13858" max="13859" width="20.28515625" bestFit="1" customWidth="1"/>
    <col min="13860" max="14081" width="11.42578125" customWidth="1"/>
    <col min="14082" max="14083" width="0" hidden="1" customWidth="1"/>
    <col min="14084" max="14084" width="11.7109375" customWidth="1"/>
    <col min="14085" max="14085" width="53.85546875" customWidth="1"/>
    <col min="14086" max="14086" width="26.7109375" bestFit="1" customWidth="1"/>
    <col min="14087" max="14087" width="15.5703125" customWidth="1"/>
    <col min="14088" max="14094" width="12.7109375" customWidth="1"/>
    <col min="14095" max="14095" width="15.42578125" customWidth="1"/>
    <col min="14096" max="14100" width="12.7109375" customWidth="1"/>
    <col min="14101" max="14101" width="19.5703125" customWidth="1"/>
    <col min="14102" max="14102" width="25.7109375" customWidth="1"/>
    <col min="14103" max="14103" width="11.28515625" bestFit="1" customWidth="1"/>
    <col min="14104" max="14104" width="4.5703125" bestFit="1" customWidth="1"/>
    <col min="14105" max="14105" width="11" bestFit="1" customWidth="1"/>
    <col min="14106" max="14106" width="5.5703125" bestFit="1" customWidth="1"/>
    <col min="14107" max="14107" width="12.28515625" bestFit="1" customWidth="1"/>
    <col min="14108" max="14108" width="8.28515625" bestFit="1" customWidth="1"/>
    <col min="14109" max="14109" width="11.7109375" bestFit="1" customWidth="1"/>
    <col min="14110" max="14110" width="15" bestFit="1" customWidth="1"/>
    <col min="14111" max="14111" width="10.28515625" bestFit="1" customWidth="1"/>
    <col min="14112" max="14112" width="8" bestFit="1" customWidth="1"/>
    <col min="14113" max="14113" width="49.5703125" bestFit="1" customWidth="1"/>
    <col min="14114" max="14115" width="20.28515625" bestFit="1" customWidth="1"/>
    <col min="14116" max="14337" width="11.42578125" customWidth="1"/>
    <col min="14338" max="14339" width="0" hidden="1" customWidth="1"/>
    <col min="14340" max="14340" width="11.7109375" customWidth="1"/>
    <col min="14341" max="14341" width="53.85546875" customWidth="1"/>
    <col min="14342" max="14342" width="26.7109375" bestFit="1" customWidth="1"/>
    <col min="14343" max="14343" width="15.5703125" customWidth="1"/>
    <col min="14344" max="14350" width="12.7109375" customWidth="1"/>
    <col min="14351" max="14351" width="15.42578125" customWidth="1"/>
    <col min="14352" max="14356" width="12.7109375" customWidth="1"/>
    <col min="14357" max="14357" width="19.5703125" customWidth="1"/>
    <col min="14358" max="14358" width="25.7109375" customWidth="1"/>
    <col min="14359" max="14359" width="11.28515625" bestFit="1" customWidth="1"/>
    <col min="14360" max="14360" width="4.5703125" bestFit="1" customWidth="1"/>
    <col min="14361" max="14361" width="11" bestFit="1" customWidth="1"/>
    <col min="14362" max="14362" width="5.5703125" bestFit="1" customWidth="1"/>
    <col min="14363" max="14363" width="12.28515625" bestFit="1" customWidth="1"/>
    <col min="14364" max="14364" width="8.28515625" bestFit="1" customWidth="1"/>
    <col min="14365" max="14365" width="11.7109375" bestFit="1" customWidth="1"/>
    <col min="14366" max="14366" width="15" bestFit="1" customWidth="1"/>
    <col min="14367" max="14367" width="10.28515625" bestFit="1" customWidth="1"/>
    <col min="14368" max="14368" width="8" bestFit="1" customWidth="1"/>
    <col min="14369" max="14369" width="49.5703125" bestFit="1" customWidth="1"/>
    <col min="14370" max="14371" width="20.28515625" bestFit="1" customWidth="1"/>
    <col min="14372" max="14593" width="11.42578125" customWidth="1"/>
    <col min="14594" max="14595" width="0" hidden="1" customWidth="1"/>
    <col min="14596" max="14596" width="11.7109375" customWidth="1"/>
    <col min="14597" max="14597" width="53.85546875" customWidth="1"/>
    <col min="14598" max="14598" width="26.7109375" bestFit="1" customWidth="1"/>
    <col min="14599" max="14599" width="15.5703125" customWidth="1"/>
    <col min="14600" max="14606" width="12.7109375" customWidth="1"/>
    <col min="14607" max="14607" width="15.42578125" customWidth="1"/>
    <col min="14608" max="14612" width="12.7109375" customWidth="1"/>
    <col min="14613" max="14613" width="19.5703125" customWidth="1"/>
    <col min="14614" max="14614" width="25.7109375" customWidth="1"/>
    <col min="14615" max="14615" width="11.28515625" bestFit="1" customWidth="1"/>
    <col min="14616" max="14616" width="4.5703125" bestFit="1" customWidth="1"/>
    <col min="14617" max="14617" width="11" bestFit="1" customWidth="1"/>
    <col min="14618" max="14618" width="5.5703125" bestFit="1" customWidth="1"/>
    <col min="14619" max="14619" width="12.28515625" bestFit="1" customWidth="1"/>
    <col min="14620" max="14620" width="8.28515625" bestFit="1" customWidth="1"/>
    <col min="14621" max="14621" width="11.7109375" bestFit="1" customWidth="1"/>
    <col min="14622" max="14622" width="15" bestFit="1" customWidth="1"/>
    <col min="14623" max="14623" width="10.28515625" bestFit="1" customWidth="1"/>
    <col min="14624" max="14624" width="8" bestFit="1" customWidth="1"/>
    <col min="14625" max="14625" width="49.5703125" bestFit="1" customWidth="1"/>
    <col min="14626" max="14627" width="20.28515625" bestFit="1" customWidth="1"/>
    <col min="14628" max="14849" width="11.42578125" customWidth="1"/>
    <col min="14850" max="14851" width="0" hidden="1" customWidth="1"/>
    <col min="14852" max="14852" width="11.7109375" customWidth="1"/>
    <col min="14853" max="14853" width="53.85546875" customWidth="1"/>
    <col min="14854" max="14854" width="26.7109375" bestFit="1" customWidth="1"/>
    <col min="14855" max="14855" width="15.5703125" customWidth="1"/>
    <col min="14856" max="14862" width="12.7109375" customWidth="1"/>
    <col min="14863" max="14863" width="15.42578125" customWidth="1"/>
    <col min="14864" max="14868" width="12.7109375" customWidth="1"/>
    <col min="14869" max="14869" width="19.5703125" customWidth="1"/>
    <col min="14870" max="14870" width="25.7109375" customWidth="1"/>
    <col min="14871" max="14871" width="11.28515625" bestFit="1" customWidth="1"/>
    <col min="14872" max="14872" width="4.5703125" bestFit="1" customWidth="1"/>
    <col min="14873" max="14873" width="11" bestFit="1" customWidth="1"/>
    <col min="14874" max="14874" width="5.5703125" bestFit="1" customWidth="1"/>
    <col min="14875" max="14875" width="12.28515625" bestFit="1" customWidth="1"/>
    <col min="14876" max="14876" width="8.28515625" bestFit="1" customWidth="1"/>
    <col min="14877" max="14877" width="11.7109375" bestFit="1" customWidth="1"/>
    <col min="14878" max="14878" width="15" bestFit="1" customWidth="1"/>
    <col min="14879" max="14879" width="10.28515625" bestFit="1" customWidth="1"/>
    <col min="14880" max="14880" width="8" bestFit="1" customWidth="1"/>
    <col min="14881" max="14881" width="49.5703125" bestFit="1" customWidth="1"/>
    <col min="14882" max="14883" width="20.28515625" bestFit="1" customWidth="1"/>
    <col min="14884" max="15105" width="11.42578125" customWidth="1"/>
    <col min="15106" max="15107" width="0" hidden="1" customWidth="1"/>
    <col min="15108" max="15108" width="11.7109375" customWidth="1"/>
    <col min="15109" max="15109" width="53.85546875" customWidth="1"/>
    <col min="15110" max="15110" width="26.7109375" bestFit="1" customWidth="1"/>
    <col min="15111" max="15111" width="15.5703125" customWidth="1"/>
    <col min="15112" max="15118" width="12.7109375" customWidth="1"/>
    <col min="15119" max="15119" width="15.42578125" customWidth="1"/>
    <col min="15120" max="15124" width="12.7109375" customWidth="1"/>
    <col min="15125" max="15125" width="19.5703125" customWidth="1"/>
    <col min="15126" max="15126" width="25.7109375" customWidth="1"/>
    <col min="15127" max="15127" width="11.28515625" bestFit="1" customWidth="1"/>
    <col min="15128" max="15128" width="4.5703125" bestFit="1" customWidth="1"/>
    <col min="15129" max="15129" width="11" bestFit="1" customWidth="1"/>
    <col min="15130" max="15130" width="5.5703125" bestFit="1" customWidth="1"/>
    <col min="15131" max="15131" width="12.28515625" bestFit="1" customWidth="1"/>
    <col min="15132" max="15132" width="8.28515625" bestFit="1" customWidth="1"/>
    <col min="15133" max="15133" width="11.7109375" bestFit="1" customWidth="1"/>
    <col min="15134" max="15134" width="15" bestFit="1" customWidth="1"/>
    <col min="15135" max="15135" width="10.28515625" bestFit="1" customWidth="1"/>
    <col min="15136" max="15136" width="8" bestFit="1" customWidth="1"/>
    <col min="15137" max="15137" width="49.5703125" bestFit="1" customWidth="1"/>
    <col min="15138" max="15139" width="20.28515625" bestFit="1" customWidth="1"/>
    <col min="15140" max="15361" width="11.42578125" customWidth="1"/>
    <col min="15362" max="15363" width="0" hidden="1" customWidth="1"/>
    <col min="15364" max="15364" width="11.7109375" customWidth="1"/>
    <col min="15365" max="15365" width="53.85546875" customWidth="1"/>
    <col min="15366" max="15366" width="26.7109375" bestFit="1" customWidth="1"/>
    <col min="15367" max="15367" width="15.5703125" customWidth="1"/>
    <col min="15368" max="15374" width="12.7109375" customWidth="1"/>
    <col min="15375" max="15375" width="15.42578125" customWidth="1"/>
    <col min="15376" max="15380" width="12.7109375" customWidth="1"/>
    <col min="15381" max="15381" width="19.5703125" customWidth="1"/>
    <col min="15382" max="15382" width="25.7109375" customWidth="1"/>
    <col min="15383" max="15383" width="11.28515625" bestFit="1" customWidth="1"/>
    <col min="15384" max="15384" width="4.5703125" bestFit="1" customWidth="1"/>
    <col min="15385" max="15385" width="11" bestFit="1" customWidth="1"/>
    <col min="15386" max="15386" width="5.5703125" bestFit="1" customWidth="1"/>
    <col min="15387" max="15387" width="12.28515625" bestFit="1" customWidth="1"/>
    <col min="15388" max="15388" width="8.28515625" bestFit="1" customWidth="1"/>
    <col min="15389" max="15389" width="11.7109375" bestFit="1" customWidth="1"/>
    <col min="15390" max="15390" width="15" bestFit="1" customWidth="1"/>
    <col min="15391" max="15391" width="10.28515625" bestFit="1" customWidth="1"/>
    <col min="15392" max="15392" width="8" bestFit="1" customWidth="1"/>
    <col min="15393" max="15393" width="49.5703125" bestFit="1" customWidth="1"/>
    <col min="15394" max="15395" width="20.28515625" bestFit="1" customWidth="1"/>
    <col min="15396" max="15617" width="11.42578125" customWidth="1"/>
    <col min="15618" max="15619" width="0" hidden="1" customWidth="1"/>
    <col min="15620" max="15620" width="11.7109375" customWidth="1"/>
    <col min="15621" max="15621" width="53.85546875" customWidth="1"/>
    <col min="15622" max="15622" width="26.7109375" bestFit="1" customWidth="1"/>
    <col min="15623" max="15623" width="15.5703125" customWidth="1"/>
    <col min="15624" max="15630" width="12.7109375" customWidth="1"/>
    <col min="15631" max="15631" width="15.42578125" customWidth="1"/>
    <col min="15632" max="15636" width="12.7109375" customWidth="1"/>
    <col min="15637" max="15637" width="19.5703125" customWidth="1"/>
    <col min="15638" max="15638" width="25.7109375" customWidth="1"/>
    <col min="15639" max="15639" width="11.28515625" bestFit="1" customWidth="1"/>
    <col min="15640" max="15640" width="4.5703125" bestFit="1" customWidth="1"/>
    <col min="15641" max="15641" width="11" bestFit="1" customWidth="1"/>
    <col min="15642" max="15642" width="5.5703125" bestFit="1" customWidth="1"/>
    <col min="15643" max="15643" width="12.28515625" bestFit="1" customWidth="1"/>
    <col min="15644" max="15644" width="8.28515625" bestFit="1" customWidth="1"/>
    <col min="15645" max="15645" width="11.7109375" bestFit="1" customWidth="1"/>
    <col min="15646" max="15646" width="15" bestFit="1" customWidth="1"/>
    <col min="15647" max="15647" width="10.28515625" bestFit="1" customWidth="1"/>
    <col min="15648" max="15648" width="8" bestFit="1" customWidth="1"/>
    <col min="15649" max="15649" width="49.5703125" bestFit="1" customWidth="1"/>
    <col min="15650" max="15651" width="20.28515625" bestFit="1" customWidth="1"/>
    <col min="15652" max="15873" width="11.42578125" customWidth="1"/>
    <col min="15874" max="15875" width="0" hidden="1" customWidth="1"/>
    <col min="15876" max="15876" width="11.7109375" customWidth="1"/>
    <col min="15877" max="15877" width="53.85546875" customWidth="1"/>
    <col min="15878" max="15878" width="26.7109375" bestFit="1" customWidth="1"/>
    <col min="15879" max="15879" width="15.5703125" customWidth="1"/>
    <col min="15880" max="15886" width="12.7109375" customWidth="1"/>
    <col min="15887" max="15887" width="15.42578125" customWidth="1"/>
    <col min="15888" max="15892" width="12.7109375" customWidth="1"/>
    <col min="15893" max="15893" width="19.5703125" customWidth="1"/>
    <col min="15894" max="15894" width="25.7109375" customWidth="1"/>
    <col min="15895" max="15895" width="11.28515625" bestFit="1" customWidth="1"/>
    <col min="15896" max="15896" width="4.5703125" bestFit="1" customWidth="1"/>
    <col min="15897" max="15897" width="11" bestFit="1" customWidth="1"/>
    <col min="15898" max="15898" width="5.5703125" bestFit="1" customWidth="1"/>
    <col min="15899" max="15899" width="12.28515625" bestFit="1" customWidth="1"/>
    <col min="15900" max="15900" width="8.28515625" bestFit="1" customWidth="1"/>
    <col min="15901" max="15901" width="11.7109375" bestFit="1" customWidth="1"/>
    <col min="15902" max="15902" width="15" bestFit="1" customWidth="1"/>
    <col min="15903" max="15903" width="10.28515625" bestFit="1" customWidth="1"/>
    <col min="15904" max="15904" width="8" bestFit="1" customWidth="1"/>
    <col min="15905" max="15905" width="49.5703125" bestFit="1" customWidth="1"/>
    <col min="15906" max="15907" width="20.28515625" bestFit="1" customWidth="1"/>
    <col min="15908" max="16129" width="11.42578125" customWidth="1"/>
    <col min="16130" max="16131" width="0" hidden="1" customWidth="1"/>
    <col min="16132" max="16132" width="11.7109375" customWidth="1"/>
    <col min="16133" max="16133" width="53.85546875" customWidth="1"/>
    <col min="16134" max="16134" width="26.7109375" bestFit="1" customWidth="1"/>
    <col min="16135" max="16135" width="15.5703125" customWidth="1"/>
    <col min="16136" max="16142" width="12.7109375" customWidth="1"/>
    <col min="16143" max="16143" width="15.42578125" customWidth="1"/>
    <col min="16144" max="16148" width="12.7109375" customWidth="1"/>
    <col min="16149" max="16149" width="19.5703125" customWidth="1"/>
    <col min="16150" max="16150" width="25.7109375" customWidth="1"/>
    <col min="16151" max="16151" width="11.28515625" bestFit="1" customWidth="1"/>
    <col min="16152" max="16152" width="4.5703125" bestFit="1" customWidth="1"/>
    <col min="16153" max="16153" width="11" bestFit="1" customWidth="1"/>
    <col min="16154" max="16154" width="5.5703125" bestFit="1" customWidth="1"/>
    <col min="16155" max="16155" width="12.28515625" bestFit="1" customWidth="1"/>
    <col min="16156" max="16156" width="8.28515625" bestFit="1" customWidth="1"/>
    <col min="16157" max="16157" width="11.7109375" bestFit="1" customWidth="1"/>
    <col min="16158" max="16158" width="15" bestFit="1" customWidth="1"/>
    <col min="16159" max="16159" width="10.28515625" bestFit="1" customWidth="1"/>
    <col min="16160" max="16160" width="8" bestFit="1" customWidth="1"/>
    <col min="16161" max="16161" width="49.5703125" bestFit="1" customWidth="1"/>
    <col min="16162" max="16163" width="20.28515625" bestFit="1" customWidth="1"/>
    <col min="16164" max="16384" width="11.42578125" customWidth="1"/>
  </cols>
  <sheetData>
    <row r="1" spans="1:35" ht="15" customHeight="1">
      <c r="D1" s="94"/>
    </row>
    <row r="2" spans="1:35" ht="15" customHeight="1">
      <c r="D2" s="94"/>
      <c r="E2" s="27" t="s">
        <v>216</v>
      </c>
      <c r="F2" s="40"/>
      <c r="I2" s="85">
        <v>1</v>
      </c>
      <c r="J2" s="85">
        <v>2</v>
      </c>
      <c r="K2" s="85">
        <v>3</v>
      </c>
      <c r="L2" s="85">
        <v>4</v>
      </c>
      <c r="M2" s="85">
        <v>5</v>
      </c>
      <c r="N2" s="85">
        <v>6</v>
      </c>
      <c r="O2" s="85">
        <v>7</v>
      </c>
      <c r="P2" s="85">
        <v>8</v>
      </c>
      <c r="Q2" s="85">
        <v>9</v>
      </c>
      <c r="R2" s="85">
        <v>10</v>
      </c>
      <c r="S2" s="85">
        <v>11</v>
      </c>
      <c r="T2" s="85">
        <v>12</v>
      </c>
    </row>
    <row r="3" spans="1:35" ht="15" customHeight="1">
      <c r="D3" s="94"/>
      <c r="E3" s="29">
        <v>2019</v>
      </c>
      <c r="F3" s="40"/>
      <c r="G3" s="48">
        <v>2020</v>
      </c>
      <c r="I3" s="95">
        <v>2020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W3" s="92" t="s">
        <v>0</v>
      </c>
      <c r="X3" s="93"/>
      <c r="Y3" s="92" t="s">
        <v>1</v>
      </c>
      <c r="Z3" s="93"/>
      <c r="AA3" s="92" t="s">
        <v>2</v>
      </c>
      <c r="AB3" s="93"/>
      <c r="AC3" s="92" t="s">
        <v>3</v>
      </c>
      <c r="AD3" s="93"/>
      <c r="AE3" s="92" t="s">
        <v>4</v>
      </c>
      <c r="AF3" s="93"/>
      <c r="AH3" s="92" t="s">
        <v>5</v>
      </c>
      <c r="AI3" s="93"/>
    </row>
    <row r="4" spans="1:35" ht="15" customHeight="1">
      <c r="E4" s="29" t="s">
        <v>204</v>
      </c>
      <c r="F4" s="41"/>
      <c r="G4" s="31" t="s">
        <v>229</v>
      </c>
      <c r="H4" s="32"/>
      <c r="I4" s="25" t="s">
        <v>193</v>
      </c>
      <c r="J4" s="25" t="s">
        <v>194</v>
      </c>
      <c r="K4" s="25" t="s">
        <v>195</v>
      </c>
      <c r="L4" s="25" t="s">
        <v>196</v>
      </c>
      <c r="M4" s="25" t="s">
        <v>197</v>
      </c>
      <c r="N4" s="25" t="s">
        <v>198</v>
      </c>
      <c r="O4" s="25" t="s">
        <v>199</v>
      </c>
      <c r="P4" s="25" t="s">
        <v>200</v>
      </c>
      <c r="Q4" s="25" t="s">
        <v>201</v>
      </c>
      <c r="R4" s="25" t="s">
        <v>202</v>
      </c>
      <c r="S4" s="25" t="s">
        <v>203</v>
      </c>
      <c r="T4" s="25" t="s">
        <v>204</v>
      </c>
      <c r="U4" s="29" t="s">
        <v>205</v>
      </c>
      <c r="W4" s="1" t="s">
        <v>6</v>
      </c>
      <c r="X4" s="1">
        <v>5</v>
      </c>
      <c r="Y4" s="1">
        <v>2015</v>
      </c>
      <c r="Z4" s="1">
        <v>8</v>
      </c>
      <c r="AA4" s="1" t="s">
        <v>7</v>
      </c>
      <c r="AB4" s="1">
        <v>2</v>
      </c>
      <c r="AC4" s="1" t="s">
        <v>8</v>
      </c>
      <c r="AD4" s="1">
        <v>2</v>
      </c>
      <c r="AE4" s="1" t="s">
        <v>9</v>
      </c>
      <c r="AF4" s="1">
        <v>87</v>
      </c>
      <c r="AH4" s="2" t="s">
        <v>10</v>
      </c>
      <c r="AI4" s="2">
        <v>1</v>
      </c>
    </row>
    <row r="5" spans="1:35" ht="15" customHeight="1">
      <c r="A5" t="s">
        <v>11</v>
      </c>
      <c r="D5" s="3" t="s">
        <v>12</v>
      </c>
      <c r="E5" s="29" t="s">
        <v>217</v>
      </c>
      <c r="F5" s="33"/>
      <c r="G5" s="29" t="s">
        <v>217</v>
      </c>
      <c r="H5" s="3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30"/>
      <c r="W5" s="4">
        <v>1</v>
      </c>
      <c r="X5" s="4" t="s">
        <v>14</v>
      </c>
      <c r="Y5" s="4">
        <v>1</v>
      </c>
      <c r="Z5" s="4">
        <v>2008</v>
      </c>
      <c r="AA5" s="4">
        <v>1</v>
      </c>
      <c r="AB5" s="5" t="s">
        <v>15</v>
      </c>
      <c r="AC5" s="4">
        <v>1</v>
      </c>
      <c r="AD5" s="5" t="s">
        <v>16</v>
      </c>
      <c r="AE5" s="4">
        <v>1</v>
      </c>
      <c r="AF5" s="6" t="s">
        <v>17</v>
      </c>
      <c r="AH5" s="7">
        <v>1</v>
      </c>
      <c r="AI5" s="8" t="s">
        <v>10</v>
      </c>
    </row>
    <row r="6" spans="1:35" ht="15" customHeight="1">
      <c r="A6" t="s">
        <v>18</v>
      </c>
      <c r="B6" t="s">
        <v>19</v>
      </c>
      <c r="D6" s="9" t="s">
        <v>20</v>
      </c>
      <c r="E6" s="10">
        <f>E17+E18</f>
        <v>0</v>
      </c>
      <c r="F6" s="34"/>
      <c r="G6" s="10">
        <f>G17+G18</f>
        <v>14648044.519999998</v>
      </c>
      <c r="H6" s="34"/>
      <c r="I6" s="10">
        <f t="shared" ref="I6:T6" si="0">I17+I18</f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-1621993</v>
      </c>
      <c r="O6" s="10">
        <f t="shared" si="0"/>
        <v>-3365010.2999999993</v>
      </c>
      <c r="P6" s="10">
        <f t="shared" si="0"/>
        <v>29258548.410000004</v>
      </c>
      <c r="Q6" s="10">
        <f t="shared" si="0"/>
        <v>231427.76000000117</v>
      </c>
      <c r="R6" s="10">
        <f t="shared" si="0"/>
        <v>-2387557.4099999992</v>
      </c>
      <c r="S6" s="10">
        <f t="shared" si="0"/>
        <v>-2631699.3500000029</v>
      </c>
      <c r="T6" s="10">
        <f t="shared" si="0"/>
        <v>-4835671.59</v>
      </c>
      <c r="U6" s="10">
        <f t="shared" ref="U6" si="1">U17+U18</f>
        <v>14648044.519999996</v>
      </c>
      <c r="W6" s="4">
        <v>2</v>
      </c>
      <c r="X6" s="4" t="s">
        <v>21</v>
      </c>
      <c r="Y6" s="4">
        <v>2</v>
      </c>
      <c r="Z6" s="4">
        <v>2009</v>
      </c>
      <c r="AA6" s="4">
        <v>2</v>
      </c>
      <c r="AB6" s="5" t="s">
        <v>7</v>
      </c>
      <c r="AC6" s="4">
        <v>2</v>
      </c>
      <c r="AD6" s="5" t="s">
        <v>8</v>
      </c>
      <c r="AE6" s="4">
        <v>2</v>
      </c>
      <c r="AF6" s="6" t="s">
        <v>22</v>
      </c>
    </row>
    <row r="7" spans="1:35" ht="15" customHeight="1">
      <c r="A7" t="s">
        <v>23</v>
      </c>
      <c r="B7" t="s">
        <v>24</v>
      </c>
      <c r="D7" s="81" t="s">
        <v>25</v>
      </c>
      <c r="E7" s="82">
        <f>SUM(E8:E10)</f>
        <v>0</v>
      </c>
      <c r="F7" s="34"/>
      <c r="G7" s="82">
        <f>SUM(G8:G10)</f>
        <v>51609209.49000001</v>
      </c>
      <c r="H7" s="34"/>
      <c r="I7" s="82">
        <f t="shared" ref="I7:U7" si="2">SUM(I8:I10)</f>
        <v>0</v>
      </c>
      <c r="J7" s="82">
        <f t="shared" si="2"/>
        <v>0</v>
      </c>
      <c r="K7" s="82">
        <f t="shared" si="2"/>
        <v>0</v>
      </c>
      <c r="L7" s="82">
        <f t="shared" si="2"/>
        <v>0</v>
      </c>
      <c r="M7" s="82">
        <f t="shared" si="2"/>
        <v>0</v>
      </c>
      <c r="N7" s="82">
        <f t="shared" si="2"/>
        <v>0</v>
      </c>
      <c r="O7" s="82">
        <f t="shared" si="2"/>
        <v>-6555.4199999999255</v>
      </c>
      <c r="P7" s="82">
        <f t="shared" si="2"/>
        <v>31862742.780000001</v>
      </c>
      <c r="Q7" s="82">
        <f t="shared" si="2"/>
        <v>9305048.7699999996</v>
      </c>
      <c r="R7" s="82">
        <f t="shared" si="2"/>
        <v>5075481.1500000004</v>
      </c>
      <c r="S7" s="82">
        <f t="shared" si="2"/>
        <v>5372492.21</v>
      </c>
      <c r="T7" s="82">
        <f t="shared" si="2"/>
        <v>0</v>
      </c>
      <c r="U7" s="82">
        <f t="shared" si="2"/>
        <v>51609209.489999995</v>
      </c>
      <c r="W7" s="4">
        <v>3</v>
      </c>
      <c r="X7" s="4" t="s">
        <v>26</v>
      </c>
      <c r="Y7" s="4">
        <v>3</v>
      </c>
      <c r="Z7" s="4">
        <v>2010</v>
      </c>
      <c r="AA7" s="4">
        <v>0</v>
      </c>
      <c r="AB7">
        <v>0</v>
      </c>
      <c r="AC7" s="4">
        <v>3</v>
      </c>
      <c r="AD7" s="5" t="s">
        <v>27</v>
      </c>
      <c r="AE7" s="4">
        <v>3</v>
      </c>
      <c r="AF7" s="6" t="s">
        <v>28</v>
      </c>
    </row>
    <row r="8" spans="1:35" ht="15" customHeight="1">
      <c r="A8" t="s">
        <v>29</v>
      </c>
      <c r="B8" t="s">
        <v>30</v>
      </c>
      <c r="D8" s="28" t="s">
        <v>31</v>
      </c>
      <c r="E8" s="12">
        <f>SUMIF('Dez 2019'!$B$2:$B$62,'FCD Modelo'!D8,'Dez 2019'!$O$2:$O$62)</f>
        <v>0</v>
      </c>
      <c r="F8" s="35"/>
      <c r="G8" s="12">
        <f>SUMIF('Jan a Nov 2020'!$B:$B,'FCD Modelo'!D8,'Jan a Nov 2020'!$P:$P)</f>
        <v>51615764.910000004</v>
      </c>
      <c r="H8" s="35"/>
      <c r="I8" s="12">
        <f>SUMIFS('Jan a Nov 2020'!$P:$P,'Jan a Nov 2020'!$B:$B,'FCD Modelo'!$D8,'Jan a Nov 2020'!$C:$C,'FCD Modelo'!I$2)</f>
        <v>0</v>
      </c>
      <c r="J8" s="12">
        <f>SUMIFS('Jan a Nov 2020'!$P:$P,'Jan a Nov 2020'!$B:$B,'FCD Modelo'!$D8,'Jan a Nov 2020'!$C:$C,'FCD Modelo'!J$2)</f>
        <v>0</v>
      </c>
      <c r="K8" s="12">
        <f>SUMIFS('Jan a Nov 2020'!$P:$P,'Jan a Nov 2020'!$B:$B,'FCD Modelo'!$D8,'Jan a Nov 2020'!$C:$C,'FCD Modelo'!K$2)</f>
        <v>0</v>
      </c>
      <c r="L8" s="12">
        <f>SUMIFS('Jan a Nov 2020'!$P:$P,'Jan a Nov 2020'!$B:$B,'FCD Modelo'!$D8,'Jan a Nov 2020'!$C:$C,'FCD Modelo'!L$2)</f>
        <v>0</v>
      </c>
      <c r="M8" s="12">
        <f>SUMIFS('Jan a Nov 2020'!$P:$P,'Jan a Nov 2020'!$B:$B,'FCD Modelo'!$D8,'Jan a Nov 2020'!$C:$C,'FCD Modelo'!M$2)</f>
        <v>0</v>
      </c>
      <c r="N8" s="12">
        <f>SUMIFS('Jan a Nov 2020'!$P:$P,'Jan a Nov 2020'!$B:$B,'FCD Modelo'!$D8,'Jan a Nov 2020'!$C:$C,'FCD Modelo'!N$2)</f>
        <v>0</v>
      </c>
      <c r="O8" s="12">
        <f>SUMIFS('Jan a Nov 2020'!$P:$P,'Jan a Nov 2020'!$B:$B,'FCD Modelo'!$D8,'Jan a Nov 2020'!$C:$C,'FCD Modelo'!O$2)</f>
        <v>0</v>
      </c>
      <c r="P8" s="12">
        <f>SUMIFS('Jan a Nov 2020'!$P:$P,'Jan a Nov 2020'!$B:$B,'FCD Modelo'!$D8,'Jan a Nov 2020'!$C:$C,'FCD Modelo'!P$2)</f>
        <v>31862742.780000001</v>
      </c>
      <c r="Q8" s="12">
        <f>SUMIFS('Jan a Nov 2020'!$P:$P,'Jan a Nov 2020'!$B:$B,'FCD Modelo'!$D8,'Jan a Nov 2020'!$C:$C,'FCD Modelo'!Q$2)</f>
        <v>9305048.7699999996</v>
      </c>
      <c r="R8" s="12">
        <f>SUMIFS('Jan a Nov 2020'!$P:$P,'Jan a Nov 2020'!$B:$B,'FCD Modelo'!$D8,'Jan a Nov 2020'!$C:$C,'FCD Modelo'!R$2)</f>
        <v>5075481.1500000004</v>
      </c>
      <c r="S8" s="12">
        <f>SUMIFS('Jan a Nov 2020'!$P:$P,'Jan a Nov 2020'!$B:$B,'FCD Modelo'!$D8,'Jan a Nov 2020'!$C:$C,'FCD Modelo'!S$2)</f>
        <v>5372492.21</v>
      </c>
      <c r="T8" s="12">
        <f>SUMIFS('Jan a Nov 2020'!$P:$P,'Jan a Nov 2020'!$B:$B,'FCD Modelo'!$D8,'Jan a Nov 2020'!$C:$C,'FCD Modelo'!T$2)</f>
        <v>0</v>
      </c>
      <c r="U8" s="13">
        <f>SUM(I8:T8)</f>
        <v>51615764.909999996</v>
      </c>
      <c r="W8" s="4">
        <v>4</v>
      </c>
      <c r="X8" s="4" t="s">
        <v>32</v>
      </c>
      <c r="Y8" s="4">
        <v>4</v>
      </c>
      <c r="Z8" s="4">
        <v>2011</v>
      </c>
      <c r="AA8">
        <v>0</v>
      </c>
      <c r="AB8">
        <v>0</v>
      </c>
      <c r="AC8">
        <v>0</v>
      </c>
      <c r="AD8">
        <v>0</v>
      </c>
      <c r="AE8" s="4">
        <v>4</v>
      </c>
      <c r="AF8" s="6" t="s">
        <v>33</v>
      </c>
    </row>
    <row r="9" spans="1:35" ht="15" customHeight="1">
      <c r="A9" t="s">
        <v>34</v>
      </c>
      <c r="B9" t="s">
        <v>35</v>
      </c>
      <c r="D9" s="11" t="s">
        <v>36</v>
      </c>
      <c r="E9" s="12">
        <f>SUMIF('Dez 2019'!$B$2:$B$62,'FCD Modelo'!D9,'Dez 2019'!$O$2:$O$62)</f>
        <v>0</v>
      </c>
      <c r="F9" s="35"/>
      <c r="G9" s="12">
        <f>SUMIF('Jan a Nov 2020'!$B:$B,'FCD Modelo'!D9,'Jan a Nov 2020'!$P:$P)</f>
        <v>0</v>
      </c>
      <c r="H9" s="35"/>
      <c r="I9" s="12">
        <f>SUMIFS('Jan a Nov 2020'!$P:$P,'Jan a Nov 2020'!$B:$B,'FCD Modelo'!$D9,'Jan a Nov 2020'!$C:$C,'FCD Modelo'!I$2)</f>
        <v>0</v>
      </c>
      <c r="J9" s="12">
        <f>SUMIFS('Jan a Nov 2020'!$P:$P,'Jan a Nov 2020'!$B:$B,'FCD Modelo'!$D9,'Jan a Nov 2020'!$C:$C,'FCD Modelo'!J$2)</f>
        <v>0</v>
      </c>
      <c r="K9" s="12">
        <f>SUMIFS('Jan a Nov 2020'!$P:$P,'Jan a Nov 2020'!$B:$B,'FCD Modelo'!$D9,'Jan a Nov 2020'!$C:$C,'FCD Modelo'!K$2)</f>
        <v>0</v>
      </c>
      <c r="L9" s="12">
        <f>SUMIFS('Jan a Nov 2020'!$P:$P,'Jan a Nov 2020'!$B:$B,'FCD Modelo'!$D9,'Jan a Nov 2020'!$C:$C,'FCD Modelo'!L$2)</f>
        <v>0</v>
      </c>
      <c r="M9" s="12">
        <f>SUMIFS('Jan a Nov 2020'!$P:$P,'Jan a Nov 2020'!$B:$B,'FCD Modelo'!$D9,'Jan a Nov 2020'!$C:$C,'FCD Modelo'!M$2)</f>
        <v>0</v>
      </c>
      <c r="N9" s="12">
        <f>SUMIFS('Jan a Nov 2020'!$P:$P,'Jan a Nov 2020'!$B:$B,'FCD Modelo'!$D9,'Jan a Nov 2020'!$C:$C,'FCD Modelo'!N$2)</f>
        <v>0</v>
      </c>
      <c r="O9" s="12">
        <f>SUMIFS('Jan a Nov 2020'!$P:$P,'Jan a Nov 2020'!$B:$B,'FCD Modelo'!$D9,'Jan a Nov 2020'!$C:$C,'FCD Modelo'!O$2)</f>
        <v>0</v>
      </c>
      <c r="P9" s="12">
        <f>SUMIFS('Jan a Nov 2020'!$P:$P,'Jan a Nov 2020'!$B:$B,'FCD Modelo'!$D9,'Jan a Nov 2020'!$C:$C,'FCD Modelo'!P$2)</f>
        <v>0</v>
      </c>
      <c r="Q9" s="12">
        <f>SUMIFS('Jan a Nov 2020'!$P:$P,'Jan a Nov 2020'!$B:$B,'FCD Modelo'!$D9,'Jan a Nov 2020'!$C:$C,'FCD Modelo'!Q$2)</f>
        <v>0</v>
      </c>
      <c r="R9" s="12">
        <f>SUMIFS('Jan a Nov 2020'!$P:$P,'Jan a Nov 2020'!$B:$B,'FCD Modelo'!$D9,'Jan a Nov 2020'!$C:$C,'FCD Modelo'!R$2)</f>
        <v>0</v>
      </c>
      <c r="S9" s="12">
        <f>SUMIFS('Jan a Nov 2020'!$P:$P,'Jan a Nov 2020'!$B:$B,'FCD Modelo'!$D9,'Jan a Nov 2020'!$C:$C,'FCD Modelo'!S$2)</f>
        <v>0</v>
      </c>
      <c r="T9" s="12">
        <f>SUMIFS('Jan a Nov 2020'!$P:$P,'Jan a Nov 2020'!$B:$B,'FCD Modelo'!$D9,'Jan a Nov 2020'!$C:$C,'FCD Modelo'!T$2)</f>
        <v>0</v>
      </c>
      <c r="U9" s="13">
        <f t="shared" ref="U9:U16" si="3">SUM(I9:T9)</f>
        <v>0</v>
      </c>
      <c r="W9" s="4">
        <v>5</v>
      </c>
      <c r="X9" s="4" t="s">
        <v>6</v>
      </c>
      <c r="Y9" s="4">
        <v>5</v>
      </c>
      <c r="Z9" s="4">
        <v>2012</v>
      </c>
      <c r="AA9">
        <v>0</v>
      </c>
      <c r="AB9">
        <v>0</v>
      </c>
      <c r="AC9">
        <v>0</v>
      </c>
      <c r="AD9">
        <v>0</v>
      </c>
      <c r="AE9" s="4">
        <v>5</v>
      </c>
      <c r="AF9" s="6" t="s">
        <v>37</v>
      </c>
    </row>
    <row r="10" spans="1:35" ht="15" customHeight="1">
      <c r="A10" t="s">
        <v>38</v>
      </c>
      <c r="B10" t="s">
        <v>39</v>
      </c>
      <c r="D10" s="11" t="s">
        <v>40</v>
      </c>
      <c r="E10" s="12">
        <f>SUMIF('Dez 2019'!$B$2:$B$62,'FCD Modelo'!D10,'Dez 2019'!$O$2:$O$62)</f>
        <v>0</v>
      </c>
      <c r="F10" s="35"/>
      <c r="G10" s="12">
        <f>SUMIF('Jan a Nov 2020'!$B:$B,'FCD Modelo'!D10,'Jan a Nov 2020'!$P:$P)</f>
        <v>-6555.4199999980628</v>
      </c>
      <c r="H10" s="35"/>
      <c r="I10" s="12">
        <f>SUMIFS('Jan a Nov 2020'!$P:$P,'Jan a Nov 2020'!$B:$B,'FCD Modelo'!$D10,'Jan a Nov 2020'!$C:$C,'FCD Modelo'!I$2)</f>
        <v>0</v>
      </c>
      <c r="J10" s="12">
        <f>SUMIFS('Jan a Nov 2020'!$P:$P,'Jan a Nov 2020'!$B:$B,'FCD Modelo'!$D10,'Jan a Nov 2020'!$C:$C,'FCD Modelo'!J$2)</f>
        <v>0</v>
      </c>
      <c r="K10" s="12">
        <f>SUMIFS('Jan a Nov 2020'!$P:$P,'Jan a Nov 2020'!$B:$B,'FCD Modelo'!$D10,'Jan a Nov 2020'!$C:$C,'FCD Modelo'!K$2)</f>
        <v>0</v>
      </c>
      <c r="L10" s="12">
        <f>SUMIFS('Jan a Nov 2020'!$P:$P,'Jan a Nov 2020'!$B:$B,'FCD Modelo'!$D10,'Jan a Nov 2020'!$C:$C,'FCD Modelo'!L$2)</f>
        <v>0</v>
      </c>
      <c r="M10" s="12">
        <f>SUMIFS('Jan a Nov 2020'!$P:$P,'Jan a Nov 2020'!$B:$B,'FCD Modelo'!$D10,'Jan a Nov 2020'!$C:$C,'FCD Modelo'!M$2)</f>
        <v>0</v>
      </c>
      <c r="N10" s="12">
        <f>SUMIFS('Jan a Nov 2020'!$P:$P,'Jan a Nov 2020'!$B:$B,'FCD Modelo'!$D10,'Jan a Nov 2020'!$C:$C,'FCD Modelo'!N$2)</f>
        <v>0</v>
      </c>
      <c r="O10" s="12">
        <f>SUMIFS('Jan a Nov 2020'!$P:$P,'Jan a Nov 2020'!$B:$B,'FCD Modelo'!$D10,'Jan a Nov 2020'!$C:$C,'FCD Modelo'!O$2)</f>
        <v>-6555.4199999999255</v>
      </c>
      <c r="P10" s="12">
        <f>SUMIFS('Jan a Nov 2020'!$P:$P,'Jan a Nov 2020'!$B:$B,'FCD Modelo'!$D10,'Jan a Nov 2020'!$C:$C,'FCD Modelo'!P$2)</f>
        <v>0</v>
      </c>
      <c r="Q10" s="12">
        <f>SUMIFS('Jan a Nov 2020'!$P:$P,'Jan a Nov 2020'!$B:$B,'FCD Modelo'!$D10,'Jan a Nov 2020'!$C:$C,'FCD Modelo'!Q$2)</f>
        <v>0</v>
      </c>
      <c r="R10" s="12">
        <f>SUMIFS('Jan a Nov 2020'!$P:$P,'Jan a Nov 2020'!$B:$B,'FCD Modelo'!$D10,'Jan a Nov 2020'!$C:$C,'FCD Modelo'!R$2)</f>
        <v>0</v>
      </c>
      <c r="S10" s="12">
        <f>SUMIFS('Jan a Nov 2020'!$P:$P,'Jan a Nov 2020'!$B:$B,'FCD Modelo'!$D10,'Jan a Nov 2020'!$C:$C,'FCD Modelo'!S$2)</f>
        <v>0</v>
      </c>
      <c r="T10" s="12">
        <f>SUMIFS('Jan a Nov 2020'!$P:$P,'Jan a Nov 2020'!$B:$B,'FCD Modelo'!$D10,'Jan a Nov 2020'!$C:$C,'FCD Modelo'!T$2)</f>
        <v>0</v>
      </c>
      <c r="U10" s="13">
        <f t="shared" si="3"/>
        <v>-6555.4199999999255</v>
      </c>
      <c r="W10" s="4">
        <v>6</v>
      </c>
      <c r="X10" s="4" t="s">
        <v>41</v>
      </c>
      <c r="Y10" s="4">
        <v>6</v>
      </c>
      <c r="Z10" s="4">
        <v>2013</v>
      </c>
      <c r="AA10">
        <v>0</v>
      </c>
      <c r="AB10">
        <v>0</v>
      </c>
      <c r="AC10" s="4">
        <v>0</v>
      </c>
      <c r="AD10" s="5">
        <v>0</v>
      </c>
      <c r="AE10" s="4">
        <v>6</v>
      </c>
      <c r="AF10" s="6" t="s">
        <v>42</v>
      </c>
    </row>
    <row r="11" spans="1:35" ht="15" customHeight="1">
      <c r="A11" t="s">
        <v>43</v>
      </c>
      <c r="B11" t="s">
        <v>44</v>
      </c>
      <c r="D11" s="81" t="s">
        <v>45</v>
      </c>
      <c r="E11" s="80">
        <f>SUM(E12:E16)</f>
        <v>0</v>
      </c>
      <c r="F11" s="79"/>
      <c r="G11" s="80">
        <f>SUM(G12:G16)</f>
        <v>-33886187.190000013</v>
      </c>
      <c r="H11" s="34"/>
      <c r="I11" s="80">
        <f t="shared" ref="I11:U11" si="4">SUM(I12:I16)</f>
        <v>0</v>
      </c>
      <c r="J11" s="80">
        <f t="shared" si="4"/>
        <v>0</v>
      </c>
      <c r="K11" s="80">
        <f t="shared" si="4"/>
        <v>0</v>
      </c>
      <c r="L11" s="80">
        <f t="shared" si="4"/>
        <v>0</v>
      </c>
      <c r="M11" s="80">
        <f t="shared" si="4"/>
        <v>0</v>
      </c>
      <c r="N11" s="80">
        <f t="shared" si="4"/>
        <v>-1621993</v>
      </c>
      <c r="O11" s="80">
        <f t="shared" si="4"/>
        <v>-3358454.8799999994</v>
      </c>
      <c r="P11" s="80">
        <f t="shared" si="4"/>
        <v>-2604194.3699999992</v>
      </c>
      <c r="Q11" s="80">
        <f t="shared" si="4"/>
        <v>-6954594.8699999982</v>
      </c>
      <c r="R11" s="80">
        <f t="shared" si="4"/>
        <v>-7463038.5599999996</v>
      </c>
      <c r="S11" s="80">
        <f t="shared" si="4"/>
        <v>-7048239.9200000027</v>
      </c>
      <c r="T11" s="80">
        <f t="shared" si="4"/>
        <v>-4835671.59</v>
      </c>
      <c r="U11" s="80">
        <f t="shared" si="4"/>
        <v>-33886187.189999998</v>
      </c>
      <c r="W11" s="4">
        <v>9</v>
      </c>
      <c r="X11" s="4" t="s">
        <v>46</v>
      </c>
      <c r="Y11" s="4">
        <v>9</v>
      </c>
      <c r="Z11" s="4">
        <v>2016</v>
      </c>
      <c r="AA11">
        <v>0</v>
      </c>
      <c r="AB11">
        <v>0</v>
      </c>
      <c r="AC11">
        <v>0</v>
      </c>
      <c r="AD11">
        <v>0</v>
      </c>
      <c r="AE11" s="4">
        <v>9</v>
      </c>
      <c r="AF11" s="6" t="s">
        <v>47</v>
      </c>
    </row>
    <row r="12" spans="1:35" ht="15" customHeight="1">
      <c r="A12" t="s">
        <v>48</v>
      </c>
      <c r="B12" t="s">
        <v>49</v>
      </c>
      <c r="D12" s="11" t="s">
        <v>50</v>
      </c>
      <c r="E12" s="12"/>
      <c r="F12" s="35"/>
      <c r="G12" s="12">
        <f>SUMIF('Jan a Nov 2020'!$B:$B,'FCD Modelo'!D12,'Jan a Nov 2020'!$P:$P)</f>
        <v>0</v>
      </c>
      <c r="H12" s="35"/>
      <c r="I12" s="12">
        <f>SUMIFS('Jan a Nov 2020'!$P:$P,'Jan a Nov 2020'!$B:$B,'FCD Modelo'!$D12,'Jan a Nov 2020'!$C:$C,'FCD Modelo'!I$2)</f>
        <v>0</v>
      </c>
      <c r="J12" s="12">
        <f>SUMIFS('Jan a Nov 2020'!$P:$P,'Jan a Nov 2020'!$B:$B,'FCD Modelo'!$D12,'Jan a Nov 2020'!$C:$C,'FCD Modelo'!J$2)</f>
        <v>0</v>
      </c>
      <c r="K12" s="12">
        <f>SUMIFS('Jan a Nov 2020'!$P:$P,'Jan a Nov 2020'!$B:$B,'FCD Modelo'!$D12,'Jan a Nov 2020'!$C:$C,'FCD Modelo'!K$2)</f>
        <v>0</v>
      </c>
      <c r="L12" s="12">
        <f>SUMIFS('Jan a Nov 2020'!$P:$P,'Jan a Nov 2020'!$B:$B,'FCD Modelo'!$D12,'Jan a Nov 2020'!$C:$C,'FCD Modelo'!L$2)</f>
        <v>0</v>
      </c>
      <c r="M12" s="12">
        <f>SUMIFS('Jan a Nov 2020'!$P:$P,'Jan a Nov 2020'!$B:$B,'FCD Modelo'!$D12,'Jan a Nov 2020'!$C:$C,'FCD Modelo'!M$2)</f>
        <v>0</v>
      </c>
      <c r="N12" s="12">
        <f>SUMIFS('Jan a Nov 2020'!$P:$P,'Jan a Nov 2020'!$B:$B,'FCD Modelo'!$D12,'Jan a Nov 2020'!$C:$C,'FCD Modelo'!N$2)</f>
        <v>0</v>
      </c>
      <c r="O12" s="12">
        <f>SUMIFS('Jan a Nov 2020'!$P:$P,'Jan a Nov 2020'!$B:$B,'FCD Modelo'!$D12,'Jan a Nov 2020'!$C:$C,'FCD Modelo'!O$2)</f>
        <v>0</v>
      </c>
      <c r="P12" s="12">
        <f>SUMIFS('Jan a Nov 2020'!$P:$P,'Jan a Nov 2020'!$B:$B,'FCD Modelo'!$D12,'Jan a Nov 2020'!$C:$C,'FCD Modelo'!P$2)</f>
        <v>0</v>
      </c>
      <c r="Q12" s="12">
        <f>SUMIFS('Jan a Nov 2020'!$P:$P,'Jan a Nov 2020'!$B:$B,'FCD Modelo'!$D12,'Jan a Nov 2020'!$C:$C,'FCD Modelo'!Q$2)</f>
        <v>0</v>
      </c>
      <c r="R12" s="12">
        <f>SUMIFS('Jan a Nov 2020'!$P:$P,'Jan a Nov 2020'!$B:$B,'FCD Modelo'!$D12,'Jan a Nov 2020'!$C:$C,'FCD Modelo'!R$2)</f>
        <v>0</v>
      </c>
      <c r="S12" s="12">
        <f>SUMIFS('Jan a Nov 2020'!$P:$P,'Jan a Nov 2020'!$B:$B,'FCD Modelo'!$D12,'Jan a Nov 2020'!$C:$C,'FCD Modelo'!S$2)</f>
        <v>0</v>
      </c>
      <c r="T12" s="12">
        <f>SUMIFS('Jan a Nov 2020'!$P:$P,'Jan a Nov 2020'!$B:$B,'FCD Modelo'!$D12,'Jan a Nov 2020'!$C:$C,'FCD Modelo'!T$2)</f>
        <v>0</v>
      </c>
      <c r="U12" s="13">
        <f t="shared" si="3"/>
        <v>0</v>
      </c>
      <c r="W12" s="4">
        <v>10</v>
      </c>
      <c r="X12" s="4" t="s">
        <v>51</v>
      </c>
      <c r="Y12" s="4">
        <v>10</v>
      </c>
      <c r="Z12" s="4">
        <v>2017</v>
      </c>
      <c r="AA12">
        <v>0</v>
      </c>
      <c r="AB12">
        <v>0</v>
      </c>
      <c r="AC12">
        <v>0</v>
      </c>
      <c r="AD12">
        <v>0</v>
      </c>
      <c r="AE12" s="4">
        <v>10</v>
      </c>
      <c r="AF12" s="6" t="s">
        <v>52</v>
      </c>
    </row>
    <row r="13" spans="1:35" s="43" customFormat="1" ht="15" customHeight="1" outlineLevel="1">
      <c r="C13" s="67"/>
      <c r="D13" s="11" t="s">
        <v>227</v>
      </c>
      <c r="E13" s="12">
        <f>SUMIF('Dez 2019'!$B$2:$B$62,'FCD Modelo'!D13,'Dez 2019'!$O$2:$O$62)</f>
        <v>0</v>
      </c>
      <c r="F13" s="44"/>
      <c r="G13" s="12">
        <f>SUMIF('Jan a Nov 2020'!$B:$B,'FCD Modelo'!D13,'Jan a Nov 2020'!$P:$P)</f>
        <v>-26347177.680000007</v>
      </c>
      <c r="H13" s="44"/>
      <c r="I13" s="12">
        <f>SUMIFS('Jan a Nov 2020'!$P:$P,'Jan a Nov 2020'!$B:$B,'FCD Modelo'!$D13,'Jan a Nov 2020'!$C:$C,'FCD Modelo'!I$2)</f>
        <v>0</v>
      </c>
      <c r="J13" s="12">
        <f>SUMIFS('Jan a Nov 2020'!$P:$P,'Jan a Nov 2020'!$B:$B,'FCD Modelo'!$D13,'Jan a Nov 2020'!$C:$C,'FCD Modelo'!J$2)</f>
        <v>0</v>
      </c>
      <c r="K13" s="12">
        <f>SUMIFS('Jan a Nov 2020'!$P:$P,'Jan a Nov 2020'!$B:$B,'FCD Modelo'!$D13,'Jan a Nov 2020'!$C:$C,'FCD Modelo'!K$2)</f>
        <v>0</v>
      </c>
      <c r="L13" s="12">
        <f>SUMIFS('Jan a Nov 2020'!$P:$P,'Jan a Nov 2020'!$B:$B,'FCD Modelo'!$D13,'Jan a Nov 2020'!$C:$C,'FCD Modelo'!L$2)</f>
        <v>0</v>
      </c>
      <c r="M13" s="12">
        <f>SUMIFS('Jan a Nov 2020'!$P:$P,'Jan a Nov 2020'!$B:$B,'FCD Modelo'!$D13,'Jan a Nov 2020'!$C:$C,'FCD Modelo'!M$2)</f>
        <v>0</v>
      </c>
      <c r="N13" s="12">
        <f>SUMIFS('Jan a Nov 2020'!$P:$P,'Jan a Nov 2020'!$B:$B,'FCD Modelo'!$D13,'Jan a Nov 2020'!$C:$C,'FCD Modelo'!N$2)</f>
        <v>-1620409.06</v>
      </c>
      <c r="O13" s="12">
        <f>SUMIFS('Jan a Nov 2020'!$P:$P,'Jan a Nov 2020'!$B:$B,'FCD Modelo'!$D13,'Jan a Nov 2020'!$C:$C,'FCD Modelo'!O$2)</f>
        <v>-2772770.2399999993</v>
      </c>
      <c r="P13" s="12">
        <f>SUMIFS('Jan a Nov 2020'!$P:$P,'Jan a Nov 2020'!$B:$B,'FCD Modelo'!$D13,'Jan a Nov 2020'!$C:$C,'FCD Modelo'!P$2)</f>
        <v>-1811048.4999999993</v>
      </c>
      <c r="Q13" s="12">
        <f>SUMIFS('Jan a Nov 2020'!$P:$P,'Jan a Nov 2020'!$B:$B,'FCD Modelo'!$D13,'Jan a Nov 2020'!$C:$C,'FCD Modelo'!Q$2)</f>
        <v>-5983014.5799999991</v>
      </c>
      <c r="R13" s="12">
        <f>SUMIFS('Jan a Nov 2020'!$P:$P,'Jan a Nov 2020'!$B:$B,'FCD Modelo'!$D13,'Jan a Nov 2020'!$C:$C,'FCD Modelo'!R$2)</f>
        <v>-5869381.0999999996</v>
      </c>
      <c r="S13" s="12">
        <f>SUMIFS('Jan a Nov 2020'!$P:$P,'Jan a Nov 2020'!$B:$B,'FCD Modelo'!$D13,'Jan a Nov 2020'!$C:$C,'FCD Modelo'!S$2)</f>
        <v>-5649066.6300000018</v>
      </c>
      <c r="T13" s="12">
        <f>SUMIFS('Jan a Nov 2020'!$P:$P,'Jan a Nov 2020'!$B:$B,'FCD Modelo'!$D13,'Jan a Nov 2020'!$C:$C,'FCD Modelo'!T$2)</f>
        <v>-2641487.5699999998</v>
      </c>
      <c r="U13" s="13">
        <f t="shared" si="3"/>
        <v>-26347177.68</v>
      </c>
      <c r="W13" s="45"/>
      <c r="X13" s="45"/>
      <c r="Y13" s="45"/>
      <c r="Z13" s="45"/>
      <c r="AE13" s="45"/>
      <c r="AF13" s="46"/>
    </row>
    <row r="14" spans="1:35" s="43" customFormat="1" ht="15" customHeight="1" outlineLevel="1">
      <c r="C14" s="67"/>
      <c r="D14" s="42" t="s">
        <v>228</v>
      </c>
      <c r="E14" s="12">
        <f>SUMIF('Dez 2019'!$B$2:$B$62,'FCD Modelo'!D14,'Dez 2019'!$O$2:$O$62)</f>
        <v>0</v>
      </c>
      <c r="F14" s="44"/>
      <c r="G14" s="12">
        <f>SUMIF('Jan a Nov 2020'!$B:$B,'FCD Modelo'!D14,'Jan a Nov 2020'!$P:$P)</f>
        <v>-5660071.7500000028</v>
      </c>
      <c r="H14" s="44"/>
      <c r="I14" s="12">
        <f>SUMIFS('Jan a Nov 2020'!$P:$P,'Jan a Nov 2020'!$B:$B,'FCD Modelo'!$D14,'Jan a Nov 2020'!$C:$C,'FCD Modelo'!I$2)</f>
        <v>0</v>
      </c>
      <c r="J14" s="12">
        <f>SUMIFS('Jan a Nov 2020'!$P:$P,'Jan a Nov 2020'!$B:$B,'FCD Modelo'!$D14,'Jan a Nov 2020'!$C:$C,'FCD Modelo'!J$2)</f>
        <v>0</v>
      </c>
      <c r="K14" s="12">
        <f>SUMIFS('Jan a Nov 2020'!$P:$P,'Jan a Nov 2020'!$B:$B,'FCD Modelo'!$D14,'Jan a Nov 2020'!$C:$C,'FCD Modelo'!K$2)</f>
        <v>0</v>
      </c>
      <c r="L14" s="12">
        <f>SUMIFS('Jan a Nov 2020'!$P:$P,'Jan a Nov 2020'!$B:$B,'FCD Modelo'!$D14,'Jan a Nov 2020'!$C:$C,'FCD Modelo'!L$2)</f>
        <v>0</v>
      </c>
      <c r="M14" s="12">
        <f>SUMIFS('Jan a Nov 2020'!$P:$P,'Jan a Nov 2020'!$B:$B,'FCD Modelo'!$D14,'Jan a Nov 2020'!$C:$C,'FCD Modelo'!M$2)</f>
        <v>0</v>
      </c>
      <c r="N14" s="12">
        <f>SUMIFS('Jan a Nov 2020'!$P:$P,'Jan a Nov 2020'!$B:$B,'FCD Modelo'!$D14,'Jan a Nov 2020'!$C:$C,'FCD Modelo'!N$2)</f>
        <v>0</v>
      </c>
      <c r="O14" s="12">
        <f>SUMIFS('Jan a Nov 2020'!$P:$P,'Jan a Nov 2020'!$B:$B,'FCD Modelo'!$D14,'Jan a Nov 2020'!$C:$C,'FCD Modelo'!O$2)</f>
        <v>-566584.74</v>
      </c>
      <c r="P14" s="12">
        <f>SUMIFS('Jan a Nov 2020'!$P:$P,'Jan a Nov 2020'!$B:$B,'FCD Modelo'!$D14,'Jan a Nov 2020'!$C:$C,'FCD Modelo'!P$2)</f>
        <v>-655530.03</v>
      </c>
      <c r="Q14" s="12">
        <f>SUMIFS('Jan a Nov 2020'!$P:$P,'Jan a Nov 2020'!$B:$B,'FCD Modelo'!$D14,'Jan a Nov 2020'!$C:$C,'FCD Modelo'!Q$2)</f>
        <v>-814502.56</v>
      </c>
      <c r="R14" s="12">
        <f>SUMIFS('Jan a Nov 2020'!$P:$P,'Jan a Nov 2020'!$B:$B,'FCD Modelo'!$D14,'Jan a Nov 2020'!$C:$C,'FCD Modelo'!R$2)</f>
        <v>-1489455.35</v>
      </c>
      <c r="S14" s="12">
        <f>SUMIFS('Jan a Nov 2020'!$P:$P,'Jan a Nov 2020'!$B:$B,'FCD Modelo'!$D14,'Jan a Nov 2020'!$C:$C,'FCD Modelo'!S$2)</f>
        <v>-617705.07000000007</v>
      </c>
      <c r="T14" s="12">
        <f>SUMIFS('Jan a Nov 2020'!$P:$P,'Jan a Nov 2020'!$B:$B,'FCD Modelo'!$D14,'Jan a Nov 2020'!$C:$C,'FCD Modelo'!T$2)</f>
        <v>-1516294.0000000002</v>
      </c>
      <c r="U14" s="13">
        <f t="shared" si="3"/>
        <v>-5660071.75</v>
      </c>
      <c r="W14" s="45"/>
      <c r="X14" s="45"/>
      <c r="Y14" s="45"/>
      <c r="Z14" s="45"/>
      <c r="AE14" s="45"/>
      <c r="AF14" s="46"/>
    </row>
    <row r="15" spans="1:35" ht="15" customHeight="1">
      <c r="A15" t="s">
        <v>53</v>
      </c>
      <c r="B15" t="s">
        <v>54</v>
      </c>
      <c r="D15" s="11" t="s">
        <v>55</v>
      </c>
      <c r="E15" s="12">
        <f>SUMIF('Dez 2019'!$B$2:$B$62,'FCD Modelo'!D15,'Dez 2019'!$O$2:$O$62)</f>
        <v>0</v>
      </c>
      <c r="F15" s="35"/>
      <c r="G15" s="12">
        <f>SUMIF('Jan a Nov 2020'!$B:$B,'FCD Modelo'!D15,'Jan a Nov 2020'!$P:$P)</f>
        <v>-14181.199999999999</v>
      </c>
      <c r="H15" s="35"/>
      <c r="I15" s="12">
        <f>SUMIFS('Jan a Nov 2020'!$P:$P,'Jan a Nov 2020'!$B:$B,'FCD Modelo'!$D15,'Jan a Nov 2020'!$C:$C,'FCD Modelo'!I$2)</f>
        <v>0</v>
      </c>
      <c r="J15" s="12">
        <f>SUMIFS('Jan a Nov 2020'!$P:$P,'Jan a Nov 2020'!$B:$B,'FCD Modelo'!$D15,'Jan a Nov 2020'!$C:$C,'FCD Modelo'!J$2)</f>
        <v>0</v>
      </c>
      <c r="K15" s="12">
        <f>SUMIFS('Jan a Nov 2020'!$P:$P,'Jan a Nov 2020'!$B:$B,'FCD Modelo'!$D15,'Jan a Nov 2020'!$C:$C,'FCD Modelo'!K$2)</f>
        <v>0</v>
      </c>
      <c r="L15" s="12">
        <f>SUMIFS('Jan a Nov 2020'!$P:$P,'Jan a Nov 2020'!$B:$B,'FCD Modelo'!$D15,'Jan a Nov 2020'!$C:$C,'FCD Modelo'!L$2)</f>
        <v>0</v>
      </c>
      <c r="M15" s="12">
        <f>SUMIFS('Jan a Nov 2020'!$P:$P,'Jan a Nov 2020'!$B:$B,'FCD Modelo'!$D15,'Jan a Nov 2020'!$C:$C,'FCD Modelo'!M$2)</f>
        <v>0</v>
      </c>
      <c r="N15" s="12">
        <f>SUMIFS('Jan a Nov 2020'!$P:$P,'Jan a Nov 2020'!$B:$B,'FCD Modelo'!$D15,'Jan a Nov 2020'!$C:$C,'FCD Modelo'!N$2)</f>
        <v>-1583.94</v>
      </c>
      <c r="O15" s="12">
        <f>SUMIFS('Jan a Nov 2020'!$P:$P,'Jan a Nov 2020'!$B:$B,'FCD Modelo'!$D15,'Jan a Nov 2020'!$C:$C,'FCD Modelo'!O$2)</f>
        <v>-1315.67</v>
      </c>
      <c r="P15" s="12">
        <f>SUMIFS('Jan a Nov 2020'!$P:$P,'Jan a Nov 2020'!$B:$B,'FCD Modelo'!$D15,'Jan a Nov 2020'!$C:$C,'FCD Modelo'!P$2)</f>
        <v>-3452.5600000000004</v>
      </c>
      <c r="Q15" s="12">
        <f>SUMIFS('Jan a Nov 2020'!$P:$P,'Jan a Nov 2020'!$B:$B,'FCD Modelo'!$D15,'Jan a Nov 2020'!$C:$C,'FCD Modelo'!Q$2)</f>
        <v>-2502.4700000000003</v>
      </c>
      <c r="R15" s="12">
        <f>SUMIFS('Jan a Nov 2020'!$P:$P,'Jan a Nov 2020'!$B:$B,'FCD Modelo'!$D15,'Jan a Nov 2020'!$C:$C,'FCD Modelo'!R$2)</f>
        <v>-988.46</v>
      </c>
      <c r="S15" s="12">
        <f>SUMIFS('Jan a Nov 2020'!$P:$P,'Jan a Nov 2020'!$B:$B,'FCD Modelo'!$D15,'Jan a Nov 2020'!$C:$C,'FCD Modelo'!S$2)</f>
        <v>-1378.3600000000001</v>
      </c>
      <c r="T15" s="12">
        <f>SUMIFS('Jan a Nov 2020'!$P:$P,'Jan a Nov 2020'!$B:$B,'FCD Modelo'!$D15,'Jan a Nov 2020'!$C:$C,'FCD Modelo'!T$2)</f>
        <v>-2959.74</v>
      </c>
      <c r="U15" s="13">
        <f t="shared" si="3"/>
        <v>-14181.199999999999</v>
      </c>
      <c r="W15">
        <v>0</v>
      </c>
      <c r="X15">
        <v>0</v>
      </c>
      <c r="Y15" s="4">
        <v>14</v>
      </c>
      <c r="Z15" s="4">
        <v>2021</v>
      </c>
      <c r="AA15">
        <v>0</v>
      </c>
      <c r="AB15">
        <v>0</v>
      </c>
      <c r="AC15">
        <v>0</v>
      </c>
      <c r="AD15">
        <v>0</v>
      </c>
      <c r="AE15" s="4">
        <v>14</v>
      </c>
      <c r="AF15" s="6" t="s">
        <v>56</v>
      </c>
    </row>
    <row r="16" spans="1:35" ht="15" customHeight="1">
      <c r="A16" t="s">
        <v>57</v>
      </c>
      <c r="B16" t="s">
        <v>58</v>
      </c>
      <c r="D16" s="11" t="s">
        <v>59</v>
      </c>
      <c r="E16" s="12">
        <f>SUMIF('Dez 2019'!$B$2:$B$62,'FCD Modelo'!D16,'Dez 2019'!$O$2:$O$62)</f>
        <v>0</v>
      </c>
      <c r="F16" s="35"/>
      <c r="G16" s="12">
        <f>SUMIF('Jan a Nov 2020'!$B:$B,'FCD Modelo'!D16,'Jan a Nov 2020'!$P:$P)</f>
        <v>-1864756.5600000003</v>
      </c>
      <c r="H16" s="35"/>
      <c r="I16" s="12">
        <f>SUMIFS('Jan a Nov 2020'!$P:$P,'Jan a Nov 2020'!$B:$B,'FCD Modelo'!$D16,'Jan a Nov 2020'!$C:$C,'FCD Modelo'!I$2)</f>
        <v>0</v>
      </c>
      <c r="J16" s="12">
        <f>SUMIFS('Jan a Nov 2020'!$P:$P,'Jan a Nov 2020'!$B:$B,'FCD Modelo'!$D16,'Jan a Nov 2020'!$C:$C,'FCD Modelo'!J$2)</f>
        <v>0</v>
      </c>
      <c r="K16" s="12">
        <f>SUMIFS('Jan a Nov 2020'!$P:$P,'Jan a Nov 2020'!$B:$B,'FCD Modelo'!$D16,'Jan a Nov 2020'!$C:$C,'FCD Modelo'!K$2)</f>
        <v>0</v>
      </c>
      <c r="L16" s="12">
        <f>SUMIFS('Jan a Nov 2020'!$P:$P,'Jan a Nov 2020'!$B:$B,'FCD Modelo'!$D16,'Jan a Nov 2020'!$C:$C,'FCD Modelo'!L$2)</f>
        <v>0</v>
      </c>
      <c r="M16" s="12">
        <f>SUMIFS('Jan a Nov 2020'!$P:$P,'Jan a Nov 2020'!$B:$B,'FCD Modelo'!$D16,'Jan a Nov 2020'!$C:$C,'FCD Modelo'!M$2)</f>
        <v>0</v>
      </c>
      <c r="N16" s="12">
        <f>SUMIFS('Jan a Nov 2020'!$P:$P,'Jan a Nov 2020'!$B:$B,'FCD Modelo'!$D16,'Jan a Nov 2020'!$C:$C,'FCD Modelo'!N$2)</f>
        <v>0</v>
      </c>
      <c r="O16" s="12">
        <f>SUMIFS('Jan a Nov 2020'!$P:$P,'Jan a Nov 2020'!$B:$B,'FCD Modelo'!$D16,'Jan a Nov 2020'!$C:$C,'FCD Modelo'!O$2)</f>
        <v>-17784.23</v>
      </c>
      <c r="P16" s="12">
        <f>SUMIFS('Jan a Nov 2020'!$P:$P,'Jan a Nov 2020'!$B:$B,'FCD Modelo'!$D16,'Jan a Nov 2020'!$C:$C,'FCD Modelo'!P$2)</f>
        <v>-134163.27999999997</v>
      </c>
      <c r="Q16" s="12">
        <f>SUMIFS('Jan a Nov 2020'!$P:$P,'Jan a Nov 2020'!$B:$B,'FCD Modelo'!$D16,'Jan a Nov 2020'!$C:$C,'FCD Modelo'!Q$2)</f>
        <v>-154575.26</v>
      </c>
      <c r="R16" s="12">
        <f>SUMIFS('Jan a Nov 2020'!$P:$P,'Jan a Nov 2020'!$B:$B,'FCD Modelo'!$D16,'Jan a Nov 2020'!$C:$C,'FCD Modelo'!R$2)</f>
        <v>-103213.65000000002</v>
      </c>
      <c r="S16" s="12">
        <f>SUMIFS('Jan a Nov 2020'!$P:$P,'Jan a Nov 2020'!$B:$B,'FCD Modelo'!$D16,'Jan a Nov 2020'!$C:$C,'FCD Modelo'!S$2)</f>
        <v>-780089.86</v>
      </c>
      <c r="T16" s="12">
        <f>SUMIFS('Jan a Nov 2020'!$P:$P,'Jan a Nov 2020'!$B:$B,'FCD Modelo'!$D16,'Jan a Nov 2020'!$C:$C,'FCD Modelo'!T$2)</f>
        <v>-674930.2799999998</v>
      </c>
      <c r="U16" s="13">
        <f t="shared" si="3"/>
        <v>-1864756.5599999998</v>
      </c>
      <c r="W16">
        <v>0</v>
      </c>
      <c r="X16">
        <v>0</v>
      </c>
      <c r="Y16" s="4">
        <v>16</v>
      </c>
      <c r="Z16" s="4">
        <v>2023</v>
      </c>
      <c r="AA16">
        <v>0</v>
      </c>
      <c r="AB16">
        <v>0</v>
      </c>
      <c r="AC16">
        <v>0</v>
      </c>
      <c r="AD16">
        <v>0</v>
      </c>
      <c r="AE16" s="4">
        <v>16</v>
      </c>
      <c r="AF16" s="6" t="s">
        <v>60</v>
      </c>
    </row>
    <row r="17" spans="1:32" ht="15" customHeight="1">
      <c r="A17" t="s">
        <v>61</v>
      </c>
      <c r="B17" t="s">
        <v>62</v>
      </c>
      <c r="D17" s="9" t="s">
        <v>63</v>
      </c>
      <c r="E17" s="10">
        <f>E7+E11</f>
        <v>0</v>
      </c>
      <c r="F17" s="34"/>
      <c r="G17" s="10">
        <f>G7+G11</f>
        <v>17723022.299999997</v>
      </c>
      <c r="H17" s="34"/>
      <c r="I17" s="10">
        <f t="shared" ref="I17:U17" si="5">I7+I11</f>
        <v>0</v>
      </c>
      <c r="J17" s="10">
        <f t="shared" si="5"/>
        <v>0</v>
      </c>
      <c r="K17" s="10">
        <f t="shared" si="5"/>
        <v>0</v>
      </c>
      <c r="L17" s="10">
        <f t="shared" si="5"/>
        <v>0</v>
      </c>
      <c r="M17" s="10">
        <f t="shared" si="5"/>
        <v>0</v>
      </c>
      <c r="N17" s="10">
        <f t="shared" si="5"/>
        <v>-1621993</v>
      </c>
      <c r="O17" s="10">
        <f t="shared" si="5"/>
        <v>-3365010.2999999993</v>
      </c>
      <c r="P17" s="10">
        <f t="shared" si="5"/>
        <v>29258548.410000004</v>
      </c>
      <c r="Q17" s="10">
        <f t="shared" si="5"/>
        <v>2350453.9000000013</v>
      </c>
      <c r="R17" s="10">
        <f t="shared" si="5"/>
        <v>-2387557.4099999992</v>
      </c>
      <c r="S17" s="10">
        <f t="shared" si="5"/>
        <v>-1675747.7100000028</v>
      </c>
      <c r="T17" s="10">
        <f t="shared" si="5"/>
        <v>-4835671.59</v>
      </c>
      <c r="U17" s="10">
        <f t="shared" si="5"/>
        <v>17723022.299999997</v>
      </c>
      <c r="W17">
        <v>0</v>
      </c>
      <c r="X17">
        <v>0</v>
      </c>
      <c r="Y17" s="4">
        <v>17</v>
      </c>
      <c r="Z17" s="4">
        <v>2024</v>
      </c>
      <c r="AA17">
        <v>0</v>
      </c>
      <c r="AB17">
        <v>0</v>
      </c>
      <c r="AC17">
        <v>0</v>
      </c>
      <c r="AD17">
        <v>0</v>
      </c>
      <c r="AE17" s="4">
        <v>17</v>
      </c>
      <c r="AF17" s="6" t="s">
        <v>64</v>
      </c>
    </row>
    <row r="18" spans="1:32" ht="15" customHeight="1">
      <c r="A18" t="s">
        <v>65</v>
      </c>
      <c r="B18" t="s">
        <v>66</v>
      </c>
      <c r="D18" s="14" t="s">
        <v>67</v>
      </c>
      <c r="E18" s="15">
        <f>SUM(E19:E20)</f>
        <v>0</v>
      </c>
      <c r="F18" s="36"/>
      <c r="G18" s="15">
        <f>SUM(G19:G20)</f>
        <v>-3074977.78</v>
      </c>
      <c r="H18" s="36"/>
      <c r="I18" s="15">
        <f t="shared" ref="I18:U18" si="6">SUM(I19:I20)</f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6"/>
        <v>0</v>
      </c>
      <c r="O18" s="15">
        <f t="shared" si="6"/>
        <v>0</v>
      </c>
      <c r="P18" s="15">
        <f t="shared" si="6"/>
        <v>0</v>
      </c>
      <c r="Q18" s="15">
        <f t="shared" si="6"/>
        <v>-2119026.14</v>
      </c>
      <c r="R18" s="15">
        <f t="shared" si="6"/>
        <v>0</v>
      </c>
      <c r="S18" s="15">
        <f t="shared" si="6"/>
        <v>-955951.64</v>
      </c>
      <c r="T18" s="15">
        <f t="shared" si="6"/>
        <v>0</v>
      </c>
      <c r="U18" s="15">
        <f t="shared" si="6"/>
        <v>-3074977.7800000003</v>
      </c>
      <c r="W18">
        <v>0</v>
      </c>
      <c r="X18">
        <v>0</v>
      </c>
      <c r="Y18" s="4">
        <v>18</v>
      </c>
      <c r="Z18" s="4">
        <v>2025</v>
      </c>
      <c r="AA18">
        <v>0</v>
      </c>
      <c r="AB18">
        <v>0</v>
      </c>
      <c r="AC18">
        <v>0</v>
      </c>
      <c r="AD18">
        <v>0</v>
      </c>
      <c r="AE18" s="4">
        <v>18</v>
      </c>
      <c r="AF18" s="6" t="s">
        <v>68</v>
      </c>
    </row>
    <row r="19" spans="1:32" ht="15" customHeight="1" outlineLevel="2">
      <c r="A19" t="s">
        <v>69</v>
      </c>
      <c r="B19" t="s">
        <v>70</v>
      </c>
      <c r="D19" s="68" t="s">
        <v>206</v>
      </c>
      <c r="E19" s="12">
        <f>SUMIF('Dez 2019'!$B$2:$B$62,'FCD Modelo'!D19,'Dez 2019'!$O$2:$O$62)</f>
        <v>0</v>
      </c>
      <c r="F19" s="35"/>
      <c r="G19" s="12">
        <f>SUMIF('Jan a Nov 2020'!$B:$B,'FCD Modelo'!D19,'Jan a Nov 2020'!$P:$P)</f>
        <v>-3074977.78</v>
      </c>
      <c r="H19" s="35"/>
      <c r="I19" s="12">
        <f>SUMIFS('Jan a Nov 2020'!$P:$P,'Jan a Nov 2020'!$B:$B,'FCD Modelo'!$D19,'Jan a Nov 2020'!$C:$C,'FCD Modelo'!I$2)</f>
        <v>0</v>
      </c>
      <c r="J19" s="12">
        <f>SUMIFS('Jan a Nov 2020'!$P:$P,'Jan a Nov 2020'!$B:$B,'FCD Modelo'!$D19,'Jan a Nov 2020'!$C:$C,'FCD Modelo'!J$2)</f>
        <v>0</v>
      </c>
      <c r="K19" s="12">
        <f>SUMIFS('Jan a Nov 2020'!$P:$P,'Jan a Nov 2020'!$B:$B,'FCD Modelo'!$D19,'Jan a Nov 2020'!$C:$C,'FCD Modelo'!K$2)</f>
        <v>0</v>
      </c>
      <c r="L19" s="12">
        <f>SUMIFS('Jan a Nov 2020'!$P:$P,'Jan a Nov 2020'!$B:$B,'FCD Modelo'!$D19,'Jan a Nov 2020'!$C:$C,'FCD Modelo'!L$2)</f>
        <v>0</v>
      </c>
      <c r="M19" s="12">
        <f>SUMIFS('Jan a Nov 2020'!$P:$P,'Jan a Nov 2020'!$B:$B,'FCD Modelo'!$D19,'Jan a Nov 2020'!$C:$C,'FCD Modelo'!M$2)</f>
        <v>0</v>
      </c>
      <c r="N19" s="12">
        <f>SUMIFS('Jan a Nov 2020'!$P:$P,'Jan a Nov 2020'!$B:$B,'FCD Modelo'!$D19,'Jan a Nov 2020'!$C:$C,'FCD Modelo'!N$2)</f>
        <v>0</v>
      </c>
      <c r="O19" s="12">
        <f>SUMIFS('Jan a Nov 2020'!$P:$P,'Jan a Nov 2020'!$B:$B,'FCD Modelo'!$D19,'Jan a Nov 2020'!$C:$C,'FCD Modelo'!O$2)</f>
        <v>0</v>
      </c>
      <c r="P19" s="12">
        <f>SUMIFS('Jan a Nov 2020'!$P:$P,'Jan a Nov 2020'!$B:$B,'FCD Modelo'!$D19,'Jan a Nov 2020'!$C:$C,'FCD Modelo'!P$2)</f>
        <v>0</v>
      </c>
      <c r="Q19" s="12">
        <f>SUMIFS('Jan a Nov 2020'!$P:$P,'Jan a Nov 2020'!$B:$B,'FCD Modelo'!$D19,'Jan a Nov 2020'!$C:$C,'FCD Modelo'!Q$2)</f>
        <v>-2119026.14</v>
      </c>
      <c r="R19" s="12">
        <f>SUMIFS('Jan a Nov 2020'!$P:$P,'Jan a Nov 2020'!$B:$B,'FCD Modelo'!$D19,'Jan a Nov 2020'!$C:$C,'FCD Modelo'!R$2)</f>
        <v>0</v>
      </c>
      <c r="S19" s="12">
        <f>SUMIFS('Jan a Nov 2020'!$P:$P,'Jan a Nov 2020'!$B:$B,'FCD Modelo'!$D19,'Jan a Nov 2020'!$C:$C,'FCD Modelo'!S$2)</f>
        <v>-955951.64</v>
      </c>
      <c r="T19" s="12">
        <f>SUMIFS('Jan a Nov 2020'!$P:$P,'Jan a Nov 2020'!$B:$B,'FCD Modelo'!$D19,'Jan a Nov 2020'!$C:$C,'FCD Modelo'!T$2)</f>
        <v>0</v>
      </c>
      <c r="U19" s="13">
        <f t="shared" ref="U19:U20" si="7">SUM(I19:T19)</f>
        <v>-3074977.7800000003</v>
      </c>
      <c r="W19" s="4">
        <v>0</v>
      </c>
      <c r="X19" s="4">
        <v>0</v>
      </c>
      <c r="Y19" s="4">
        <v>0</v>
      </c>
      <c r="Z19" s="4">
        <v>0</v>
      </c>
      <c r="AA19">
        <v>0</v>
      </c>
      <c r="AB19">
        <v>0</v>
      </c>
      <c r="AC19">
        <v>0</v>
      </c>
      <c r="AD19">
        <v>0</v>
      </c>
      <c r="AE19" s="4">
        <v>21</v>
      </c>
      <c r="AF19" s="6" t="s">
        <v>71</v>
      </c>
    </row>
    <row r="20" spans="1:32" ht="15" customHeight="1" outlineLevel="1">
      <c r="A20" t="s">
        <v>72</v>
      </c>
      <c r="B20" t="s">
        <v>73</v>
      </c>
      <c r="D20" s="11" t="s">
        <v>74</v>
      </c>
      <c r="E20" s="12">
        <f>SUMIF('Dez 2019'!$B$2:$B$62,'FCD Modelo'!D20,'Dez 2019'!$O$2:$O$62)</f>
        <v>0</v>
      </c>
      <c r="F20" s="35"/>
      <c r="G20" s="12">
        <f>SUMIF('Jan a Nov 2020'!$B:$B,'FCD Modelo'!D20,'Jan a Nov 2020'!$P:$P)</f>
        <v>0</v>
      </c>
      <c r="H20" s="35"/>
      <c r="I20" s="12">
        <f>SUMIFS('Jan a Nov 2020'!$P:$P,'Jan a Nov 2020'!$B:$B,'FCD Modelo'!$D20,'Jan a Nov 2020'!$C:$C,'FCD Modelo'!I$2)</f>
        <v>0</v>
      </c>
      <c r="J20" s="12">
        <f>SUMIFS('Jan a Nov 2020'!$P:$P,'Jan a Nov 2020'!$B:$B,'FCD Modelo'!$D20,'Jan a Nov 2020'!$C:$C,'FCD Modelo'!J$2)</f>
        <v>0</v>
      </c>
      <c r="K20" s="12">
        <f>SUMIFS('Jan a Nov 2020'!$P:$P,'Jan a Nov 2020'!$B:$B,'FCD Modelo'!$D20,'Jan a Nov 2020'!$C:$C,'FCD Modelo'!K$2)</f>
        <v>0</v>
      </c>
      <c r="L20" s="12">
        <f>SUMIFS('Jan a Nov 2020'!$P:$P,'Jan a Nov 2020'!$B:$B,'FCD Modelo'!$D20,'Jan a Nov 2020'!$C:$C,'FCD Modelo'!L$2)</f>
        <v>0</v>
      </c>
      <c r="M20" s="12">
        <f>SUMIFS('Jan a Nov 2020'!$P:$P,'Jan a Nov 2020'!$B:$B,'FCD Modelo'!$D20,'Jan a Nov 2020'!$C:$C,'FCD Modelo'!M$2)</f>
        <v>0</v>
      </c>
      <c r="N20" s="12">
        <f>SUMIFS('Jan a Nov 2020'!$P:$P,'Jan a Nov 2020'!$B:$B,'FCD Modelo'!$D20,'Jan a Nov 2020'!$C:$C,'FCD Modelo'!N$2)</f>
        <v>0</v>
      </c>
      <c r="O20" s="12">
        <f>SUMIFS('Jan a Nov 2020'!$P:$P,'Jan a Nov 2020'!$B:$B,'FCD Modelo'!$D20,'Jan a Nov 2020'!$C:$C,'FCD Modelo'!O$2)</f>
        <v>0</v>
      </c>
      <c r="P20" s="12">
        <f>SUMIFS('Jan a Nov 2020'!$P:$P,'Jan a Nov 2020'!$B:$B,'FCD Modelo'!$D20,'Jan a Nov 2020'!$C:$C,'FCD Modelo'!P$2)</f>
        <v>0</v>
      </c>
      <c r="Q20" s="12">
        <f>SUMIFS('Jan a Nov 2020'!$P:$P,'Jan a Nov 2020'!$B:$B,'FCD Modelo'!$D20,'Jan a Nov 2020'!$C:$C,'FCD Modelo'!Q$2)</f>
        <v>0</v>
      </c>
      <c r="R20" s="12">
        <f>SUMIFS('Jan a Nov 2020'!$P:$P,'Jan a Nov 2020'!$B:$B,'FCD Modelo'!$D20,'Jan a Nov 2020'!$C:$C,'FCD Modelo'!R$2)</f>
        <v>0</v>
      </c>
      <c r="S20" s="12">
        <f>SUMIFS('Jan a Nov 2020'!$P:$P,'Jan a Nov 2020'!$B:$B,'FCD Modelo'!$D20,'Jan a Nov 2020'!$C:$C,'FCD Modelo'!S$2)</f>
        <v>0</v>
      </c>
      <c r="T20" s="12">
        <f>SUMIFS('Jan a Nov 2020'!$P:$P,'Jan a Nov 2020'!$B:$B,'FCD Modelo'!$D20,'Jan a Nov 2020'!$C:$C,'FCD Modelo'!T$2)</f>
        <v>0</v>
      </c>
      <c r="U20" s="13">
        <f t="shared" si="7"/>
        <v>0</v>
      </c>
      <c r="W20" s="4">
        <v>0</v>
      </c>
      <c r="X20" s="4">
        <v>0</v>
      </c>
      <c r="Y20" s="4">
        <v>0</v>
      </c>
      <c r="Z20" s="4">
        <v>0</v>
      </c>
      <c r="AA20">
        <v>0</v>
      </c>
      <c r="AB20">
        <v>0</v>
      </c>
      <c r="AC20">
        <v>0</v>
      </c>
      <c r="AD20">
        <v>0</v>
      </c>
      <c r="AE20" s="4">
        <v>28</v>
      </c>
      <c r="AF20" s="6" t="s">
        <v>75</v>
      </c>
    </row>
    <row r="21" spans="1:32" ht="15" customHeight="1">
      <c r="A21" t="s">
        <v>76</v>
      </c>
      <c r="B21" t="s">
        <v>77</v>
      </c>
      <c r="D21" s="9" t="s">
        <v>78</v>
      </c>
      <c r="E21" s="10">
        <f>E17+E18</f>
        <v>0</v>
      </c>
      <c r="F21" s="34"/>
      <c r="G21" s="10">
        <f>G17+G18</f>
        <v>14648044.519999998</v>
      </c>
      <c r="H21" s="34"/>
      <c r="I21" s="10">
        <f t="shared" ref="I21:U21" si="8">I17+I18</f>
        <v>0</v>
      </c>
      <c r="J21" s="10">
        <f t="shared" si="8"/>
        <v>0</v>
      </c>
      <c r="K21" s="10">
        <f t="shared" si="8"/>
        <v>0</v>
      </c>
      <c r="L21" s="10">
        <f t="shared" si="8"/>
        <v>0</v>
      </c>
      <c r="M21" s="10">
        <f t="shared" si="8"/>
        <v>0</v>
      </c>
      <c r="N21" s="10">
        <f t="shared" si="8"/>
        <v>-1621993</v>
      </c>
      <c r="O21" s="10">
        <f t="shared" si="8"/>
        <v>-3365010.2999999993</v>
      </c>
      <c r="P21" s="10">
        <f t="shared" si="8"/>
        <v>29258548.410000004</v>
      </c>
      <c r="Q21" s="10">
        <f t="shared" si="8"/>
        <v>231427.76000000117</v>
      </c>
      <c r="R21" s="10">
        <f t="shared" si="8"/>
        <v>-2387557.4099999992</v>
      </c>
      <c r="S21" s="10">
        <f t="shared" si="8"/>
        <v>-2631699.3500000029</v>
      </c>
      <c r="T21" s="10">
        <f t="shared" si="8"/>
        <v>-4835671.59</v>
      </c>
      <c r="U21" s="10">
        <f t="shared" si="8"/>
        <v>14648044.519999996</v>
      </c>
      <c r="W21" s="4">
        <v>0</v>
      </c>
      <c r="X21" s="4">
        <v>0</v>
      </c>
      <c r="Y21" s="4">
        <v>0</v>
      </c>
      <c r="Z21" s="4">
        <v>0</v>
      </c>
      <c r="AA21">
        <v>0</v>
      </c>
      <c r="AB21">
        <v>0</v>
      </c>
      <c r="AC21">
        <v>0</v>
      </c>
      <c r="AD21">
        <v>0</v>
      </c>
      <c r="AE21" s="4">
        <v>30</v>
      </c>
      <c r="AF21" s="6" t="s">
        <v>79</v>
      </c>
    </row>
    <row r="22" spans="1:32" ht="15" hidden="1" customHeight="1" outlineLevel="1">
      <c r="A22" t="s">
        <v>80</v>
      </c>
      <c r="B22" t="s">
        <v>81</v>
      </c>
      <c r="D22" s="18" t="s">
        <v>82</v>
      </c>
      <c r="E22" s="19">
        <f>SUM(E23:E27)</f>
        <v>0</v>
      </c>
      <c r="F22" s="38"/>
      <c r="G22" s="19">
        <f>SUM(G23:G27)</f>
        <v>0</v>
      </c>
      <c r="H22" s="38"/>
      <c r="I22" s="19">
        <f t="shared" ref="I22:U22" si="9">SUM(I23:I27)</f>
        <v>0</v>
      </c>
      <c r="J22" s="19">
        <f t="shared" si="9"/>
        <v>0</v>
      </c>
      <c r="K22" s="19">
        <f t="shared" si="9"/>
        <v>0</v>
      </c>
      <c r="L22" s="19">
        <f t="shared" si="9"/>
        <v>0</v>
      </c>
      <c r="M22" s="19">
        <f t="shared" si="9"/>
        <v>0</v>
      </c>
      <c r="N22" s="19">
        <f t="shared" si="9"/>
        <v>0</v>
      </c>
      <c r="O22" s="19">
        <f t="shared" si="9"/>
        <v>0</v>
      </c>
      <c r="P22" s="19">
        <f t="shared" si="9"/>
        <v>0</v>
      </c>
      <c r="Q22" s="19">
        <f t="shared" si="9"/>
        <v>0</v>
      </c>
      <c r="R22" s="19">
        <f t="shared" si="9"/>
        <v>0</v>
      </c>
      <c r="S22" s="19">
        <f t="shared" si="9"/>
        <v>0</v>
      </c>
      <c r="T22" s="19">
        <f t="shared" si="9"/>
        <v>0</v>
      </c>
      <c r="U22" s="19">
        <f t="shared" si="9"/>
        <v>0</v>
      </c>
      <c r="W22" s="4">
        <v>0</v>
      </c>
      <c r="X22" s="4">
        <v>0</v>
      </c>
      <c r="Y22" s="4">
        <v>0</v>
      </c>
      <c r="Z22" s="4">
        <v>0</v>
      </c>
      <c r="AA22">
        <v>0</v>
      </c>
      <c r="AB22">
        <v>0</v>
      </c>
      <c r="AC22">
        <v>0</v>
      </c>
      <c r="AD22">
        <v>0</v>
      </c>
      <c r="AE22" s="4">
        <v>31</v>
      </c>
      <c r="AF22" s="6" t="s">
        <v>83</v>
      </c>
    </row>
    <row r="23" spans="1:32" ht="15" hidden="1" customHeight="1" outlineLevel="1">
      <c r="A23" t="s">
        <v>84</v>
      </c>
      <c r="B23" t="s">
        <v>85</v>
      </c>
      <c r="D23" s="11" t="s">
        <v>86</v>
      </c>
      <c r="E23" s="12">
        <f>SUMIF('Dez 2019'!$B$2:$B$62,'FCD Modelo'!D23,'Dez 2019'!$O$2:$O$62)</f>
        <v>0</v>
      </c>
      <c r="F23" s="35"/>
      <c r="G23" s="12">
        <f>SUMIF('Jan a Nov 2020'!$B:$B,'FCD Modelo'!D23,'Jan a Nov 2020'!$P:$P)</f>
        <v>0</v>
      </c>
      <c r="H23" s="35"/>
      <c r="I23" s="12">
        <f>SUMIF('Jan a Nov 2020'!$B:$B,'FCD Modelo'!F23,'Jan a Nov 2020'!$P:$P)</f>
        <v>0</v>
      </c>
      <c r="J23" s="12">
        <f>SUMIF('Jan a Nov 2020'!$B:$B,'FCD Modelo'!G23,'Jan a Nov 2020'!$P:$P)</f>
        <v>0</v>
      </c>
      <c r="K23" s="12">
        <f>SUMIF('Jan a Nov 2020'!$B:$B,'FCD Modelo'!H23,'Jan a Nov 2020'!$P:$P)</f>
        <v>0</v>
      </c>
      <c r="L23" s="12">
        <f>SUMIF('Jan a Nov 2020'!$B:$B,'FCD Modelo'!I23,'Jan a Nov 2020'!$P:$P)</f>
        <v>0</v>
      </c>
      <c r="M23" s="12">
        <f>SUMIF('Jan a Nov 2020'!$B:$B,'FCD Modelo'!J23,'Jan a Nov 2020'!$P:$P)</f>
        <v>0</v>
      </c>
      <c r="N23" s="12">
        <f>SUMIF('Jan a Nov 2020'!$B:$B,'FCD Modelo'!K23,'Jan a Nov 2020'!$P:$P)</f>
        <v>0</v>
      </c>
      <c r="O23" s="12">
        <f>SUMIF('Jan a Nov 2020'!$B:$B,'FCD Modelo'!L23,'Jan a Nov 2020'!$P:$P)</f>
        <v>0</v>
      </c>
      <c r="P23" s="12">
        <f>SUMIF('Jan a Nov 2020'!$B:$B,'FCD Modelo'!M23,'Jan a Nov 2020'!$P:$P)</f>
        <v>0</v>
      </c>
      <c r="Q23" s="12">
        <f>SUMIF('Jan a Nov 2020'!$B:$B,'FCD Modelo'!N23,'Jan a Nov 2020'!$P:$P)</f>
        <v>0</v>
      </c>
      <c r="R23" s="12">
        <f>SUMIF('Jan a Nov 2020'!$B:$B,'FCD Modelo'!O23,'Jan a Nov 2020'!$P:$P)</f>
        <v>0</v>
      </c>
      <c r="S23" s="12">
        <f>SUMIF('Jan a Nov 2020'!$B:$B,'FCD Modelo'!P23,'Jan a Nov 2020'!$P:$P)</f>
        <v>0</v>
      </c>
      <c r="T23" s="12">
        <f>SUMIF('Jan a Nov 2020'!$B:$B,'FCD Modelo'!Q23,'Jan a Nov 2020'!$P:$P)</f>
        <v>0</v>
      </c>
      <c r="U23" s="12">
        <f>SUMIF('Jan a Nov 2020'!$B:$B,'FCD Modelo'!R23,'Jan a Nov 2020'!$P:$P)</f>
        <v>0</v>
      </c>
      <c r="W23" s="4">
        <v>0</v>
      </c>
      <c r="X23" s="4">
        <v>0</v>
      </c>
      <c r="Y23" s="4">
        <v>0</v>
      </c>
      <c r="Z23" s="4">
        <v>0</v>
      </c>
      <c r="AA23">
        <v>0</v>
      </c>
      <c r="AB23">
        <v>0</v>
      </c>
      <c r="AC23">
        <v>0</v>
      </c>
      <c r="AD23">
        <v>0</v>
      </c>
      <c r="AE23" s="4">
        <v>35</v>
      </c>
      <c r="AF23" s="6" t="s">
        <v>87</v>
      </c>
    </row>
    <row r="24" spans="1:32" ht="15" hidden="1" customHeight="1" outlineLevel="1">
      <c r="A24" t="s">
        <v>88</v>
      </c>
      <c r="B24" t="s">
        <v>89</v>
      </c>
      <c r="D24" s="11" t="s">
        <v>90</v>
      </c>
      <c r="E24" s="12">
        <f>SUMIF('Dez 2019'!$B$2:$B$62,'FCD Modelo'!D24,'Dez 2019'!$O$2:$O$62)</f>
        <v>0</v>
      </c>
      <c r="F24" s="35"/>
      <c r="G24" s="12">
        <f>SUMIF('Jan a Nov 2020'!$B:$B,'FCD Modelo'!D24,'Jan a Nov 2020'!$P:$P)</f>
        <v>0</v>
      </c>
      <c r="H24" s="35"/>
      <c r="I24" s="12">
        <f>SUMIF('Jan a Nov 2020'!$B:$B,'FCD Modelo'!F24,'Jan a Nov 2020'!$P:$P)</f>
        <v>0</v>
      </c>
      <c r="J24" s="12">
        <f>SUMIF('Jan a Nov 2020'!$B:$B,'FCD Modelo'!G24,'Jan a Nov 2020'!$P:$P)</f>
        <v>0</v>
      </c>
      <c r="K24" s="12">
        <f>SUMIF('Jan a Nov 2020'!$B:$B,'FCD Modelo'!H24,'Jan a Nov 2020'!$P:$P)</f>
        <v>0</v>
      </c>
      <c r="L24" s="12">
        <f>SUMIF('Jan a Nov 2020'!$B:$B,'FCD Modelo'!I24,'Jan a Nov 2020'!$P:$P)</f>
        <v>0</v>
      </c>
      <c r="M24" s="12">
        <f>SUMIF('Jan a Nov 2020'!$B:$B,'FCD Modelo'!J24,'Jan a Nov 2020'!$P:$P)</f>
        <v>0</v>
      </c>
      <c r="N24" s="12">
        <f>SUMIF('Jan a Nov 2020'!$B:$B,'FCD Modelo'!K24,'Jan a Nov 2020'!$P:$P)</f>
        <v>0</v>
      </c>
      <c r="O24" s="12">
        <f>SUMIF('Jan a Nov 2020'!$B:$B,'FCD Modelo'!L24,'Jan a Nov 2020'!$P:$P)</f>
        <v>0</v>
      </c>
      <c r="P24" s="12">
        <f>SUMIF('Jan a Nov 2020'!$B:$B,'FCD Modelo'!M24,'Jan a Nov 2020'!$P:$P)</f>
        <v>0</v>
      </c>
      <c r="Q24" s="12">
        <f>SUMIF('Jan a Nov 2020'!$B:$B,'FCD Modelo'!N24,'Jan a Nov 2020'!$P:$P)</f>
        <v>0</v>
      </c>
      <c r="R24" s="12">
        <f>SUMIF('Jan a Nov 2020'!$B:$B,'FCD Modelo'!O24,'Jan a Nov 2020'!$P:$P)</f>
        <v>0</v>
      </c>
      <c r="S24" s="12">
        <f>SUMIF('Jan a Nov 2020'!$B:$B,'FCD Modelo'!P24,'Jan a Nov 2020'!$P:$P)</f>
        <v>0</v>
      </c>
      <c r="T24" s="12">
        <f>SUMIF('Jan a Nov 2020'!$B:$B,'FCD Modelo'!Q24,'Jan a Nov 2020'!$P:$P)</f>
        <v>0</v>
      </c>
      <c r="U24" s="12">
        <f>SUMIF('Jan a Nov 2020'!$B:$B,'FCD Modelo'!R24,'Jan a Nov 2020'!$P:$P)</f>
        <v>0</v>
      </c>
      <c r="W24" s="4">
        <v>0</v>
      </c>
      <c r="X24" s="4">
        <v>0</v>
      </c>
      <c r="Y24" s="4">
        <v>0</v>
      </c>
      <c r="Z24" s="4">
        <v>0</v>
      </c>
      <c r="AA24">
        <v>0</v>
      </c>
      <c r="AB24">
        <v>0</v>
      </c>
      <c r="AC24">
        <v>0</v>
      </c>
      <c r="AD24">
        <v>0</v>
      </c>
      <c r="AE24" s="4">
        <v>36</v>
      </c>
      <c r="AF24" s="6" t="s">
        <v>91</v>
      </c>
    </row>
    <row r="25" spans="1:32" ht="15" hidden="1" customHeight="1" outlineLevel="1">
      <c r="A25" t="s">
        <v>92</v>
      </c>
      <c r="B25" t="s">
        <v>93</v>
      </c>
      <c r="D25" s="11" t="s">
        <v>94</v>
      </c>
      <c r="E25" s="12">
        <f>SUMIF('Dez 2019'!$B$2:$B$62,'FCD Modelo'!D25,'Dez 2019'!$O$2:$O$62)</f>
        <v>0</v>
      </c>
      <c r="F25" s="35"/>
      <c r="G25" s="12">
        <f>SUMIF('Jan a Nov 2020'!$B:$B,'FCD Modelo'!D25,'Jan a Nov 2020'!$P:$P)</f>
        <v>0</v>
      </c>
      <c r="H25" s="35"/>
      <c r="I25" s="12">
        <f>SUMIF('Jan a Nov 2020'!$B:$B,'FCD Modelo'!F25,'Jan a Nov 2020'!$P:$P)</f>
        <v>0</v>
      </c>
      <c r="J25" s="12">
        <f>SUMIF('Jan a Nov 2020'!$B:$B,'FCD Modelo'!G25,'Jan a Nov 2020'!$P:$P)</f>
        <v>0</v>
      </c>
      <c r="K25" s="12">
        <f>SUMIF('Jan a Nov 2020'!$B:$B,'FCD Modelo'!H25,'Jan a Nov 2020'!$P:$P)</f>
        <v>0</v>
      </c>
      <c r="L25" s="12">
        <f>SUMIF('Jan a Nov 2020'!$B:$B,'FCD Modelo'!I25,'Jan a Nov 2020'!$P:$P)</f>
        <v>0</v>
      </c>
      <c r="M25" s="12">
        <f>SUMIF('Jan a Nov 2020'!$B:$B,'FCD Modelo'!J25,'Jan a Nov 2020'!$P:$P)</f>
        <v>0</v>
      </c>
      <c r="N25" s="12">
        <f>SUMIF('Jan a Nov 2020'!$B:$B,'FCD Modelo'!K25,'Jan a Nov 2020'!$P:$P)</f>
        <v>0</v>
      </c>
      <c r="O25" s="12">
        <f>SUMIF('Jan a Nov 2020'!$B:$B,'FCD Modelo'!L25,'Jan a Nov 2020'!$P:$P)</f>
        <v>0</v>
      </c>
      <c r="P25" s="12">
        <f>SUMIF('Jan a Nov 2020'!$B:$B,'FCD Modelo'!M25,'Jan a Nov 2020'!$P:$P)</f>
        <v>0</v>
      </c>
      <c r="Q25" s="12">
        <f>SUMIF('Jan a Nov 2020'!$B:$B,'FCD Modelo'!N25,'Jan a Nov 2020'!$P:$P)</f>
        <v>0</v>
      </c>
      <c r="R25" s="12">
        <f>SUMIF('Jan a Nov 2020'!$B:$B,'FCD Modelo'!O25,'Jan a Nov 2020'!$P:$P)</f>
        <v>0</v>
      </c>
      <c r="S25" s="12">
        <f>SUMIF('Jan a Nov 2020'!$B:$B,'FCD Modelo'!P25,'Jan a Nov 2020'!$P:$P)</f>
        <v>0</v>
      </c>
      <c r="T25" s="12">
        <f>SUMIF('Jan a Nov 2020'!$B:$B,'FCD Modelo'!Q25,'Jan a Nov 2020'!$P:$P)</f>
        <v>0</v>
      </c>
      <c r="U25" s="12">
        <f>SUMIF('Jan a Nov 2020'!$B:$B,'FCD Modelo'!R25,'Jan a Nov 2020'!$P:$P)</f>
        <v>0</v>
      </c>
      <c r="W25" s="4">
        <v>0</v>
      </c>
      <c r="X25" s="4">
        <v>0</v>
      </c>
      <c r="Y25" s="4">
        <v>0</v>
      </c>
      <c r="Z25" s="4">
        <v>0</v>
      </c>
      <c r="AA25">
        <v>0</v>
      </c>
      <c r="AB25">
        <v>0</v>
      </c>
      <c r="AC25">
        <v>0</v>
      </c>
      <c r="AD25">
        <v>0</v>
      </c>
      <c r="AE25" s="4">
        <v>37</v>
      </c>
      <c r="AF25" s="6" t="s">
        <v>95</v>
      </c>
    </row>
    <row r="26" spans="1:32" ht="15" hidden="1" customHeight="1" outlineLevel="1">
      <c r="A26" t="s">
        <v>96</v>
      </c>
      <c r="B26" t="s">
        <v>97</v>
      </c>
      <c r="D26" s="11" t="s">
        <v>207</v>
      </c>
      <c r="E26" s="12">
        <f>SUMIF('Dez 2019'!$B$2:$B$62,'FCD Modelo'!D26,'Dez 2019'!$O$2:$O$62)</f>
        <v>0</v>
      </c>
      <c r="F26" s="35"/>
      <c r="G26" s="12">
        <f>SUMIF('Jan a Nov 2020'!$B:$B,'FCD Modelo'!D26,'Jan a Nov 2020'!$P:$P)</f>
        <v>0</v>
      </c>
      <c r="H26" s="35"/>
      <c r="I26" s="12">
        <f>SUMIF('Jan a Nov 2020'!$B:$B,'FCD Modelo'!F26,'Jan a Nov 2020'!$P:$P)</f>
        <v>0</v>
      </c>
      <c r="J26" s="12">
        <f>SUMIF('Jan a Nov 2020'!$B:$B,'FCD Modelo'!G26,'Jan a Nov 2020'!$P:$P)</f>
        <v>0</v>
      </c>
      <c r="K26" s="12">
        <f>SUMIF('Jan a Nov 2020'!$B:$B,'FCD Modelo'!H26,'Jan a Nov 2020'!$P:$P)</f>
        <v>0</v>
      </c>
      <c r="L26" s="12">
        <f>SUMIF('Jan a Nov 2020'!$B:$B,'FCD Modelo'!I26,'Jan a Nov 2020'!$P:$P)</f>
        <v>0</v>
      </c>
      <c r="M26" s="12">
        <f>SUMIF('Jan a Nov 2020'!$B:$B,'FCD Modelo'!J26,'Jan a Nov 2020'!$P:$P)</f>
        <v>0</v>
      </c>
      <c r="N26" s="12">
        <f>SUMIF('Jan a Nov 2020'!$B:$B,'FCD Modelo'!K26,'Jan a Nov 2020'!$P:$P)</f>
        <v>0</v>
      </c>
      <c r="O26" s="12">
        <f>SUMIF('Jan a Nov 2020'!$B:$B,'FCD Modelo'!L26,'Jan a Nov 2020'!$P:$P)</f>
        <v>0</v>
      </c>
      <c r="P26" s="12">
        <f>SUMIF('Jan a Nov 2020'!$B:$B,'FCD Modelo'!M26,'Jan a Nov 2020'!$P:$P)</f>
        <v>0</v>
      </c>
      <c r="Q26" s="12">
        <f>SUMIF('Jan a Nov 2020'!$B:$B,'FCD Modelo'!N26,'Jan a Nov 2020'!$P:$P)</f>
        <v>0</v>
      </c>
      <c r="R26" s="12">
        <f>SUMIF('Jan a Nov 2020'!$B:$B,'FCD Modelo'!O26,'Jan a Nov 2020'!$P:$P)</f>
        <v>0</v>
      </c>
      <c r="S26" s="12">
        <f>SUMIF('Jan a Nov 2020'!$B:$B,'FCD Modelo'!P26,'Jan a Nov 2020'!$P:$P)</f>
        <v>0</v>
      </c>
      <c r="T26" s="12">
        <f>SUMIF('Jan a Nov 2020'!$B:$B,'FCD Modelo'!Q26,'Jan a Nov 2020'!$P:$P)</f>
        <v>0</v>
      </c>
      <c r="U26" s="12">
        <f>SUMIF('Jan a Nov 2020'!$B:$B,'FCD Modelo'!R26,'Jan a Nov 2020'!$P:$P)</f>
        <v>0</v>
      </c>
      <c r="W26" s="4">
        <v>0</v>
      </c>
      <c r="X26" s="4">
        <v>0</v>
      </c>
      <c r="Y26" s="4">
        <v>0</v>
      </c>
      <c r="Z26" s="4">
        <v>0</v>
      </c>
      <c r="AA26">
        <v>0</v>
      </c>
      <c r="AB26">
        <v>0</v>
      </c>
      <c r="AC26">
        <v>0</v>
      </c>
      <c r="AD26">
        <v>0</v>
      </c>
      <c r="AE26" s="4">
        <v>38</v>
      </c>
      <c r="AF26" s="6" t="s">
        <v>98</v>
      </c>
    </row>
    <row r="27" spans="1:32" ht="15" hidden="1" customHeight="1" outlineLevel="1">
      <c r="A27" t="s">
        <v>99</v>
      </c>
      <c r="B27" t="s">
        <v>100</v>
      </c>
      <c r="D27" s="11" t="s">
        <v>101</v>
      </c>
      <c r="E27" s="12">
        <f>SUMIF('Dez 2019'!$B$2:$B$62,'FCD Modelo'!D27,'Dez 2019'!$O$2:$O$62)</f>
        <v>0</v>
      </c>
      <c r="F27" s="35"/>
      <c r="G27" s="12">
        <f>SUMIF('Jan a Nov 2020'!$B:$B,'FCD Modelo'!D27,'Jan a Nov 2020'!$P:$P)</f>
        <v>0</v>
      </c>
      <c r="H27" s="35"/>
      <c r="I27" s="12">
        <f>SUMIF('Jan a Nov 2020'!$B:$B,'FCD Modelo'!F27,'Jan a Nov 2020'!$P:$P)</f>
        <v>0</v>
      </c>
      <c r="J27" s="12">
        <f>SUMIF('Jan a Nov 2020'!$B:$B,'FCD Modelo'!G27,'Jan a Nov 2020'!$P:$P)</f>
        <v>0</v>
      </c>
      <c r="K27" s="12">
        <f>SUMIF('Jan a Nov 2020'!$B:$B,'FCD Modelo'!H27,'Jan a Nov 2020'!$P:$P)</f>
        <v>0</v>
      </c>
      <c r="L27" s="12">
        <f>SUMIF('Jan a Nov 2020'!$B:$B,'FCD Modelo'!I27,'Jan a Nov 2020'!$P:$P)</f>
        <v>0</v>
      </c>
      <c r="M27" s="12">
        <f>SUMIF('Jan a Nov 2020'!$B:$B,'FCD Modelo'!J27,'Jan a Nov 2020'!$P:$P)</f>
        <v>0</v>
      </c>
      <c r="N27" s="12">
        <f>SUMIF('Jan a Nov 2020'!$B:$B,'FCD Modelo'!K27,'Jan a Nov 2020'!$P:$P)</f>
        <v>0</v>
      </c>
      <c r="O27" s="12">
        <f>SUMIF('Jan a Nov 2020'!$B:$B,'FCD Modelo'!L27,'Jan a Nov 2020'!$P:$P)</f>
        <v>0</v>
      </c>
      <c r="P27" s="12">
        <f>SUMIF('Jan a Nov 2020'!$B:$B,'FCD Modelo'!M27,'Jan a Nov 2020'!$P:$P)</f>
        <v>0</v>
      </c>
      <c r="Q27" s="12">
        <f>SUMIF('Jan a Nov 2020'!$B:$B,'FCD Modelo'!N27,'Jan a Nov 2020'!$P:$P)</f>
        <v>0</v>
      </c>
      <c r="R27" s="12">
        <f>SUMIF('Jan a Nov 2020'!$B:$B,'FCD Modelo'!O27,'Jan a Nov 2020'!$P:$P)</f>
        <v>0</v>
      </c>
      <c r="S27" s="12">
        <f>SUMIF('Jan a Nov 2020'!$B:$B,'FCD Modelo'!P27,'Jan a Nov 2020'!$P:$P)</f>
        <v>0</v>
      </c>
      <c r="T27" s="12">
        <f>SUMIF('Jan a Nov 2020'!$B:$B,'FCD Modelo'!Q27,'Jan a Nov 2020'!$P:$P)</f>
        <v>0</v>
      </c>
      <c r="U27" s="12">
        <f>SUMIF('Jan a Nov 2020'!$B:$B,'FCD Modelo'!R27,'Jan a Nov 2020'!$P:$P)</f>
        <v>0</v>
      </c>
      <c r="W27" s="4">
        <v>0</v>
      </c>
      <c r="X27" s="4">
        <v>0</v>
      </c>
      <c r="Y27" s="4">
        <v>0</v>
      </c>
      <c r="Z27" s="4">
        <v>0</v>
      </c>
      <c r="AA27">
        <v>0</v>
      </c>
      <c r="AB27">
        <v>0</v>
      </c>
      <c r="AC27">
        <v>0</v>
      </c>
      <c r="AD27">
        <v>0</v>
      </c>
      <c r="AE27" s="4">
        <v>40</v>
      </c>
      <c r="AF27" s="6" t="s">
        <v>102</v>
      </c>
    </row>
    <row r="28" spans="1:32" ht="15" customHeight="1" collapsed="1">
      <c r="A28" t="s">
        <v>103</v>
      </c>
      <c r="B28" t="s">
        <v>104</v>
      </c>
      <c r="D28" s="9" t="s">
        <v>105</v>
      </c>
      <c r="E28" s="10">
        <f>E21+E22</f>
        <v>0</v>
      </c>
      <c r="F28" s="34"/>
      <c r="G28" s="10">
        <f>G21+G22</f>
        <v>14648044.519999998</v>
      </c>
      <c r="H28" s="34"/>
      <c r="I28" s="10">
        <f t="shared" ref="I28:U28" si="10">I21+I22</f>
        <v>0</v>
      </c>
      <c r="J28" s="10">
        <f t="shared" si="10"/>
        <v>0</v>
      </c>
      <c r="K28" s="10">
        <f t="shared" si="10"/>
        <v>0</v>
      </c>
      <c r="L28" s="10">
        <f t="shared" si="10"/>
        <v>0</v>
      </c>
      <c r="M28" s="10">
        <f t="shared" si="10"/>
        <v>0</v>
      </c>
      <c r="N28" s="10">
        <f t="shared" si="10"/>
        <v>-1621993</v>
      </c>
      <c r="O28" s="10">
        <f t="shared" si="10"/>
        <v>-3365010.2999999993</v>
      </c>
      <c r="P28" s="10">
        <f t="shared" si="10"/>
        <v>29258548.410000004</v>
      </c>
      <c r="Q28" s="10">
        <f t="shared" si="10"/>
        <v>231427.76000000117</v>
      </c>
      <c r="R28" s="10">
        <f t="shared" si="10"/>
        <v>-2387557.4099999992</v>
      </c>
      <c r="S28" s="10">
        <f t="shared" si="10"/>
        <v>-2631699.3500000029</v>
      </c>
      <c r="T28" s="10">
        <f t="shared" si="10"/>
        <v>-4835671.59</v>
      </c>
      <c r="U28" s="10">
        <f t="shared" si="10"/>
        <v>14648044.519999996</v>
      </c>
      <c r="W28" s="4">
        <v>0</v>
      </c>
      <c r="X28" s="4">
        <v>0</v>
      </c>
      <c r="Y28" s="4">
        <v>0</v>
      </c>
      <c r="Z28" s="4">
        <v>0</v>
      </c>
      <c r="AA28">
        <v>0</v>
      </c>
      <c r="AB28">
        <v>0</v>
      </c>
      <c r="AC28">
        <v>0</v>
      </c>
      <c r="AD28">
        <v>0</v>
      </c>
      <c r="AE28" s="4">
        <v>41</v>
      </c>
      <c r="AF28" s="6" t="s">
        <v>106</v>
      </c>
    </row>
    <row r="29" spans="1:32" ht="15" customHeight="1">
      <c r="A29" t="s">
        <v>117</v>
      </c>
      <c r="B29" t="s">
        <v>107</v>
      </c>
      <c r="D29" s="18" t="s">
        <v>108</v>
      </c>
      <c r="E29" s="19">
        <f>E30+E36+E43</f>
        <v>0</v>
      </c>
      <c r="F29" s="38"/>
      <c r="G29" s="19">
        <f>G30+G36+G43</f>
        <v>44691.57</v>
      </c>
      <c r="H29" s="38"/>
      <c r="I29" s="19">
        <f t="shared" ref="I29:U29" si="11">I30+I36+I43</f>
        <v>0</v>
      </c>
      <c r="J29" s="19">
        <f t="shared" si="11"/>
        <v>0</v>
      </c>
      <c r="K29" s="19">
        <f t="shared" si="11"/>
        <v>0</v>
      </c>
      <c r="L29" s="19">
        <f t="shared" si="11"/>
        <v>0</v>
      </c>
      <c r="M29" s="19">
        <f t="shared" si="11"/>
        <v>0</v>
      </c>
      <c r="N29" s="19">
        <f t="shared" si="11"/>
        <v>-42.26</v>
      </c>
      <c r="O29" s="19">
        <f t="shared" si="11"/>
        <v>-1178.5800000000002</v>
      </c>
      <c r="P29" s="19">
        <f t="shared" si="11"/>
        <v>457.10999999999967</v>
      </c>
      <c r="Q29" s="19">
        <f t="shared" si="11"/>
        <v>2800.3200000000015</v>
      </c>
      <c r="R29" s="19">
        <f t="shared" si="11"/>
        <v>1845.7800000000004</v>
      </c>
      <c r="S29" s="19">
        <f t="shared" si="11"/>
        <v>13194.639999999998</v>
      </c>
      <c r="T29" s="19">
        <f t="shared" si="11"/>
        <v>27614.559999999998</v>
      </c>
      <c r="U29" s="19">
        <f t="shared" si="11"/>
        <v>44691.570000000007</v>
      </c>
      <c r="W29" s="4">
        <v>0</v>
      </c>
      <c r="X29" s="4">
        <v>0</v>
      </c>
      <c r="Y29" s="4">
        <v>0</v>
      </c>
      <c r="Z29" s="4">
        <v>0</v>
      </c>
      <c r="AA29">
        <v>0</v>
      </c>
      <c r="AB29">
        <v>0</v>
      </c>
      <c r="AC29">
        <v>0</v>
      </c>
      <c r="AD29">
        <v>0</v>
      </c>
      <c r="AE29" s="4">
        <v>42</v>
      </c>
      <c r="AF29" s="6" t="s">
        <v>109</v>
      </c>
    </row>
    <row r="30" spans="1:32" ht="15" customHeight="1">
      <c r="A30" t="s">
        <v>110</v>
      </c>
      <c r="B30" t="s">
        <v>111</v>
      </c>
      <c r="D30" s="20" t="s">
        <v>112</v>
      </c>
      <c r="E30" s="21">
        <f>SUM(E31:E35)</f>
        <v>0</v>
      </c>
      <c r="F30" s="37"/>
      <c r="G30" s="21">
        <f>SUM(G31:G35)</f>
        <v>55707.55</v>
      </c>
      <c r="H30" s="37"/>
      <c r="I30" s="21">
        <f t="shared" ref="I30:U30" si="12">SUM(I31:I35)</f>
        <v>0</v>
      </c>
      <c r="J30" s="21">
        <f t="shared" si="12"/>
        <v>0</v>
      </c>
      <c r="K30" s="21">
        <f t="shared" si="12"/>
        <v>0</v>
      </c>
      <c r="L30" s="21">
        <f t="shared" si="12"/>
        <v>0</v>
      </c>
      <c r="M30" s="21">
        <f t="shared" si="12"/>
        <v>0</v>
      </c>
      <c r="N30" s="21">
        <f t="shared" si="12"/>
        <v>0.14000000000000001</v>
      </c>
      <c r="O30" s="21">
        <f t="shared" si="12"/>
        <v>857.72</v>
      </c>
      <c r="P30" s="21">
        <f t="shared" si="12"/>
        <v>2229.2399999999998</v>
      </c>
      <c r="Q30" s="21">
        <f t="shared" si="12"/>
        <v>4302.2200000000012</v>
      </c>
      <c r="R30" s="21">
        <f t="shared" si="12"/>
        <v>3468.6800000000003</v>
      </c>
      <c r="S30" s="21">
        <f t="shared" si="12"/>
        <v>14835.839999999998</v>
      </c>
      <c r="T30" s="21">
        <f t="shared" si="12"/>
        <v>30013.71</v>
      </c>
      <c r="U30" s="21">
        <f t="shared" si="12"/>
        <v>55707.55</v>
      </c>
      <c r="W30" s="4">
        <v>0</v>
      </c>
      <c r="X30" s="4">
        <v>0</v>
      </c>
      <c r="Y30" s="4">
        <v>0</v>
      </c>
      <c r="Z30" s="4">
        <v>0</v>
      </c>
      <c r="AA30">
        <v>0</v>
      </c>
      <c r="AB30">
        <v>0</v>
      </c>
      <c r="AC30">
        <v>0</v>
      </c>
      <c r="AD30">
        <v>0</v>
      </c>
      <c r="AE30" s="4">
        <v>43</v>
      </c>
      <c r="AF30" s="6" t="s">
        <v>113</v>
      </c>
    </row>
    <row r="31" spans="1:32" ht="15" customHeight="1">
      <c r="A31" t="s">
        <v>114</v>
      </c>
      <c r="B31" t="s">
        <v>115</v>
      </c>
      <c r="D31" s="28" t="s">
        <v>208</v>
      </c>
      <c r="E31" s="12">
        <f>SUMIF('Dez 2019'!$B$2:$B$62,'FCD Modelo'!D31,'Dez 2019'!$O$2:$O$62)</f>
        <v>0</v>
      </c>
      <c r="F31" s="37"/>
      <c r="G31" s="12">
        <f>SUMIF('Jan a Nov 2020'!$B:$B,'FCD Modelo'!D31,'Jan a Nov 2020'!$P:$P)</f>
        <v>0</v>
      </c>
      <c r="H31" s="37"/>
      <c r="I31" s="12">
        <f>SUMIFS('Jan a Nov 2020'!$P:$P,'Jan a Nov 2020'!$B:$B,'FCD Modelo'!$D31,'Jan a Nov 2020'!$C:$C,'FCD Modelo'!I$2)</f>
        <v>0</v>
      </c>
      <c r="J31" s="12">
        <f>SUMIFS('Jan a Nov 2020'!$P:$P,'Jan a Nov 2020'!$B:$B,'FCD Modelo'!$D31,'Jan a Nov 2020'!$C:$C,'FCD Modelo'!J$2)</f>
        <v>0</v>
      </c>
      <c r="K31" s="12">
        <f>SUMIFS('Jan a Nov 2020'!$P:$P,'Jan a Nov 2020'!$B:$B,'FCD Modelo'!$D31,'Jan a Nov 2020'!$C:$C,'FCD Modelo'!K$2)</f>
        <v>0</v>
      </c>
      <c r="L31" s="12">
        <f>SUMIFS('Jan a Nov 2020'!$P:$P,'Jan a Nov 2020'!$B:$B,'FCD Modelo'!$D31,'Jan a Nov 2020'!$C:$C,'FCD Modelo'!L$2)</f>
        <v>0</v>
      </c>
      <c r="M31" s="12">
        <f>SUMIFS('Jan a Nov 2020'!$P:$P,'Jan a Nov 2020'!$B:$B,'FCD Modelo'!$D31,'Jan a Nov 2020'!$C:$C,'FCD Modelo'!M$2)</f>
        <v>0</v>
      </c>
      <c r="N31" s="12">
        <f>SUMIFS('Jan a Nov 2020'!$P:$P,'Jan a Nov 2020'!$B:$B,'FCD Modelo'!$D31,'Jan a Nov 2020'!$C:$C,'FCD Modelo'!N$2)</f>
        <v>0</v>
      </c>
      <c r="O31" s="12">
        <f>SUMIFS('Jan a Nov 2020'!$P:$P,'Jan a Nov 2020'!$B:$B,'FCD Modelo'!$D31,'Jan a Nov 2020'!$C:$C,'FCD Modelo'!O$2)</f>
        <v>0</v>
      </c>
      <c r="P31" s="12">
        <f>SUMIFS('Jan a Nov 2020'!$P:$P,'Jan a Nov 2020'!$B:$B,'FCD Modelo'!$D31,'Jan a Nov 2020'!$C:$C,'FCD Modelo'!P$2)</f>
        <v>0</v>
      </c>
      <c r="Q31" s="12">
        <f>SUMIFS('Jan a Nov 2020'!$P:$P,'Jan a Nov 2020'!$B:$B,'FCD Modelo'!$D31,'Jan a Nov 2020'!$C:$C,'FCD Modelo'!Q$2)</f>
        <v>0</v>
      </c>
      <c r="R31" s="12">
        <f>SUMIFS('Jan a Nov 2020'!$P:$P,'Jan a Nov 2020'!$B:$B,'FCD Modelo'!$D31,'Jan a Nov 2020'!$C:$C,'FCD Modelo'!R$2)</f>
        <v>0</v>
      </c>
      <c r="S31" s="12">
        <f>SUMIFS('Jan a Nov 2020'!$P:$P,'Jan a Nov 2020'!$B:$B,'FCD Modelo'!$D31,'Jan a Nov 2020'!$C:$C,'FCD Modelo'!S$2)</f>
        <v>0</v>
      </c>
      <c r="T31" s="12">
        <f>SUMIFS('Jan a Nov 2020'!$P:$P,'Jan a Nov 2020'!$B:$B,'FCD Modelo'!$D31,'Jan a Nov 2020'!$C:$C,'FCD Modelo'!T$2)</f>
        <v>0</v>
      </c>
      <c r="U31" s="13">
        <f t="shared" ref="U31:U44" si="13">SUM(I31:T31)</f>
        <v>0</v>
      </c>
      <c r="W31" s="4">
        <v>0</v>
      </c>
      <c r="X31" s="4">
        <v>0</v>
      </c>
      <c r="Y31" s="4">
        <v>0</v>
      </c>
      <c r="Z31" s="4">
        <v>0</v>
      </c>
      <c r="AA31">
        <v>0</v>
      </c>
      <c r="AB31">
        <v>0</v>
      </c>
      <c r="AC31">
        <v>0</v>
      </c>
      <c r="AD31">
        <v>0</v>
      </c>
      <c r="AE31" s="4">
        <v>45</v>
      </c>
      <c r="AF31" s="6" t="s">
        <v>116</v>
      </c>
    </row>
    <row r="32" spans="1:32" ht="15" customHeight="1">
      <c r="A32" t="s">
        <v>118</v>
      </c>
      <c r="B32" t="s">
        <v>119</v>
      </c>
      <c r="D32" s="28" t="s">
        <v>120</v>
      </c>
      <c r="E32" s="12">
        <f>SUMIF('Dez 2019'!$B$2:$B$62,'FCD Modelo'!D32,'Dez 2019'!$O$2:$O$62)</f>
        <v>0</v>
      </c>
      <c r="F32" s="37"/>
      <c r="G32" s="12">
        <f>SUMIF('Jan a Nov 2020'!$B:$B,'FCD Modelo'!D32,'Jan a Nov 2020'!$P:$P)</f>
        <v>55707.55</v>
      </c>
      <c r="H32" s="37"/>
      <c r="I32" s="12">
        <f>SUMIFS('Jan a Nov 2020'!$P:$P,'Jan a Nov 2020'!$B:$B,'FCD Modelo'!$D32,'Jan a Nov 2020'!$C:$C,'FCD Modelo'!I$2)</f>
        <v>0</v>
      </c>
      <c r="J32" s="12">
        <f>SUMIFS('Jan a Nov 2020'!$P:$P,'Jan a Nov 2020'!$B:$B,'FCD Modelo'!$D32,'Jan a Nov 2020'!$C:$C,'FCD Modelo'!J$2)</f>
        <v>0</v>
      </c>
      <c r="K32" s="12">
        <f>SUMIFS('Jan a Nov 2020'!$P:$P,'Jan a Nov 2020'!$B:$B,'FCD Modelo'!$D32,'Jan a Nov 2020'!$C:$C,'FCD Modelo'!K$2)</f>
        <v>0</v>
      </c>
      <c r="L32" s="12">
        <f>SUMIFS('Jan a Nov 2020'!$P:$P,'Jan a Nov 2020'!$B:$B,'FCD Modelo'!$D32,'Jan a Nov 2020'!$C:$C,'FCD Modelo'!L$2)</f>
        <v>0</v>
      </c>
      <c r="M32" s="12">
        <f>SUMIFS('Jan a Nov 2020'!$P:$P,'Jan a Nov 2020'!$B:$B,'FCD Modelo'!$D32,'Jan a Nov 2020'!$C:$C,'FCD Modelo'!M$2)</f>
        <v>0</v>
      </c>
      <c r="N32" s="12">
        <f>SUMIFS('Jan a Nov 2020'!$P:$P,'Jan a Nov 2020'!$B:$B,'FCD Modelo'!$D32,'Jan a Nov 2020'!$C:$C,'FCD Modelo'!N$2)</f>
        <v>0.14000000000000001</v>
      </c>
      <c r="O32" s="12">
        <f>SUMIFS('Jan a Nov 2020'!$P:$P,'Jan a Nov 2020'!$B:$B,'FCD Modelo'!$D32,'Jan a Nov 2020'!$C:$C,'FCD Modelo'!O$2)</f>
        <v>857.72</v>
      </c>
      <c r="P32" s="12">
        <f>SUMIFS('Jan a Nov 2020'!$P:$P,'Jan a Nov 2020'!$B:$B,'FCD Modelo'!$D32,'Jan a Nov 2020'!$C:$C,'FCD Modelo'!P$2)</f>
        <v>2229.2399999999998</v>
      </c>
      <c r="Q32" s="12">
        <f>SUMIFS('Jan a Nov 2020'!$P:$P,'Jan a Nov 2020'!$B:$B,'FCD Modelo'!$D32,'Jan a Nov 2020'!$C:$C,'FCD Modelo'!Q$2)</f>
        <v>4302.2200000000012</v>
      </c>
      <c r="R32" s="12">
        <f>SUMIFS('Jan a Nov 2020'!$P:$P,'Jan a Nov 2020'!$B:$B,'FCD Modelo'!$D32,'Jan a Nov 2020'!$C:$C,'FCD Modelo'!R$2)</f>
        <v>3468.6800000000003</v>
      </c>
      <c r="S32" s="12">
        <f>SUMIFS('Jan a Nov 2020'!$P:$P,'Jan a Nov 2020'!$B:$B,'FCD Modelo'!$D32,'Jan a Nov 2020'!$C:$C,'FCD Modelo'!S$2)</f>
        <v>14835.839999999998</v>
      </c>
      <c r="T32" s="12">
        <f>SUMIFS('Jan a Nov 2020'!$P:$P,'Jan a Nov 2020'!$B:$B,'FCD Modelo'!$D32,'Jan a Nov 2020'!$C:$C,'FCD Modelo'!T$2)</f>
        <v>30013.71</v>
      </c>
      <c r="U32" s="13">
        <f t="shared" si="13"/>
        <v>55707.55</v>
      </c>
      <c r="W32" s="4">
        <v>0</v>
      </c>
      <c r="X32" s="4">
        <v>0</v>
      </c>
      <c r="Y32" s="4">
        <v>0</v>
      </c>
      <c r="Z32" s="4">
        <v>0</v>
      </c>
      <c r="AA32">
        <v>0</v>
      </c>
      <c r="AB32">
        <v>0</v>
      </c>
      <c r="AC32">
        <v>0</v>
      </c>
      <c r="AD32">
        <v>0</v>
      </c>
      <c r="AE32" s="4">
        <v>50</v>
      </c>
      <c r="AF32" s="6" t="s">
        <v>121</v>
      </c>
    </row>
    <row r="33" spans="1:32" ht="15" customHeight="1">
      <c r="D33" s="28" t="s">
        <v>214</v>
      </c>
      <c r="E33" s="12">
        <f>SUMIF('Dez 2019'!$B$2:$B$62,'FCD Modelo'!D33,'Dez 2019'!$O$2:$O$62)</f>
        <v>0</v>
      </c>
      <c r="F33" s="37"/>
      <c r="G33" s="12">
        <f>SUMIF('Jan a Nov 2020'!$B:$B,'FCD Modelo'!D33,'Jan a Nov 2020'!$P:$P)</f>
        <v>0</v>
      </c>
      <c r="H33" s="37"/>
      <c r="I33" s="12">
        <f>SUMIFS('Jan a Nov 2020'!$P:$P,'Jan a Nov 2020'!$B:$B,'FCD Modelo'!$D33,'Jan a Nov 2020'!$C:$C,'FCD Modelo'!I$2)</f>
        <v>0</v>
      </c>
      <c r="J33" s="12">
        <f>SUMIFS('Jan a Nov 2020'!$P:$P,'Jan a Nov 2020'!$B:$B,'FCD Modelo'!$D33,'Jan a Nov 2020'!$C:$C,'FCD Modelo'!J$2)</f>
        <v>0</v>
      </c>
      <c r="K33" s="12">
        <f>SUMIFS('Jan a Nov 2020'!$P:$P,'Jan a Nov 2020'!$B:$B,'FCD Modelo'!$D33,'Jan a Nov 2020'!$C:$C,'FCD Modelo'!K$2)</f>
        <v>0</v>
      </c>
      <c r="L33" s="12">
        <f>SUMIFS('Jan a Nov 2020'!$P:$P,'Jan a Nov 2020'!$B:$B,'FCD Modelo'!$D33,'Jan a Nov 2020'!$C:$C,'FCD Modelo'!L$2)</f>
        <v>0</v>
      </c>
      <c r="M33" s="12">
        <f>SUMIFS('Jan a Nov 2020'!$P:$P,'Jan a Nov 2020'!$B:$B,'FCD Modelo'!$D33,'Jan a Nov 2020'!$C:$C,'FCD Modelo'!M$2)</f>
        <v>0</v>
      </c>
      <c r="N33" s="12">
        <f>SUMIFS('Jan a Nov 2020'!$P:$P,'Jan a Nov 2020'!$B:$B,'FCD Modelo'!$D33,'Jan a Nov 2020'!$C:$C,'FCD Modelo'!N$2)</f>
        <v>0</v>
      </c>
      <c r="O33" s="12">
        <f>SUMIFS('Jan a Nov 2020'!$P:$P,'Jan a Nov 2020'!$B:$B,'FCD Modelo'!$D33,'Jan a Nov 2020'!$C:$C,'FCD Modelo'!O$2)</f>
        <v>0</v>
      </c>
      <c r="P33" s="12">
        <f>SUMIFS('Jan a Nov 2020'!$P:$P,'Jan a Nov 2020'!$B:$B,'FCD Modelo'!$D33,'Jan a Nov 2020'!$C:$C,'FCD Modelo'!P$2)</f>
        <v>0</v>
      </c>
      <c r="Q33" s="12">
        <f>SUMIFS('Jan a Nov 2020'!$P:$P,'Jan a Nov 2020'!$B:$B,'FCD Modelo'!$D33,'Jan a Nov 2020'!$C:$C,'FCD Modelo'!Q$2)</f>
        <v>0</v>
      </c>
      <c r="R33" s="12">
        <f>SUMIFS('Jan a Nov 2020'!$P:$P,'Jan a Nov 2020'!$B:$B,'FCD Modelo'!$D33,'Jan a Nov 2020'!$C:$C,'FCD Modelo'!R$2)</f>
        <v>0</v>
      </c>
      <c r="S33" s="12">
        <f>SUMIFS('Jan a Nov 2020'!$P:$P,'Jan a Nov 2020'!$B:$B,'FCD Modelo'!$D33,'Jan a Nov 2020'!$C:$C,'FCD Modelo'!S$2)</f>
        <v>0</v>
      </c>
      <c r="T33" s="12">
        <f>SUMIFS('Jan a Nov 2020'!$P:$P,'Jan a Nov 2020'!$B:$B,'FCD Modelo'!$D33,'Jan a Nov 2020'!$C:$C,'FCD Modelo'!T$2)</f>
        <v>0</v>
      </c>
      <c r="U33" s="13">
        <f t="shared" si="13"/>
        <v>0</v>
      </c>
      <c r="W33" s="4"/>
      <c r="X33" s="4"/>
      <c r="Y33" s="4"/>
      <c r="Z33" s="4"/>
      <c r="AE33" s="4"/>
      <c r="AF33" s="6"/>
    </row>
    <row r="34" spans="1:32" ht="15" customHeight="1">
      <c r="D34" s="28" t="s">
        <v>209</v>
      </c>
      <c r="E34" s="12">
        <f>SUMIF('Dez 2019'!$B$2:$B$62,'FCD Modelo'!D34,'Dez 2019'!$O$2:$O$62)</f>
        <v>0</v>
      </c>
      <c r="F34" s="37"/>
      <c r="G34" s="12">
        <f>SUMIF('Jan a Nov 2020'!$B:$B,'FCD Modelo'!D34,'Jan a Nov 2020'!$P:$P)</f>
        <v>0</v>
      </c>
      <c r="H34" s="37"/>
      <c r="I34" s="12">
        <f>SUMIFS('Jan a Nov 2020'!$P:$P,'Jan a Nov 2020'!$B:$B,'FCD Modelo'!$D34,'Jan a Nov 2020'!$C:$C,'FCD Modelo'!I$2)</f>
        <v>0</v>
      </c>
      <c r="J34" s="12">
        <f>SUMIFS('Jan a Nov 2020'!$P:$P,'Jan a Nov 2020'!$B:$B,'FCD Modelo'!$D34,'Jan a Nov 2020'!$C:$C,'FCD Modelo'!J$2)</f>
        <v>0</v>
      </c>
      <c r="K34" s="12">
        <f>SUMIFS('Jan a Nov 2020'!$P:$P,'Jan a Nov 2020'!$B:$B,'FCD Modelo'!$D34,'Jan a Nov 2020'!$C:$C,'FCD Modelo'!K$2)</f>
        <v>0</v>
      </c>
      <c r="L34" s="12">
        <f>SUMIFS('Jan a Nov 2020'!$P:$P,'Jan a Nov 2020'!$B:$B,'FCD Modelo'!$D34,'Jan a Nov 2020'!$C:$C,'FCD Modelo'!L$2)</f>
        <v>0</v>
      </c>
      <c r="M34" s="12">
        <f>SUMIFS('Jan a Nov 2020'!$P:$P,'Jan a Nov 2020'!$B:$B,'FCD Modelo'!$D34,'Jan a Nov 2020'!$C:$C,'FCD Modelo'!M$2)</f>
        <v>0</v>
      </c>
      <c r="N34" s="12">
        <f>SUMIFS('Jan a Nov 2020'!$P:$P,'Jan a Nov 2020'!$B:$B,'FCD Modelo'!$D34,'Jan a Nov 2020'!$C:$C,'FCD Modelo'!N$2)</f>
        <v>0</v>
      </c>
      <c r="O34" s="12">
        <f>SUMIFS('Jan a Nov 2020'!$P:$P,'Jan a Nov 2020'!$B:$B,'FCD Modelo'!$D34,'Jan a Nov 2020'!$C:$C,'FCD Modelo'!O$2)</f>
        <v>0</v>
      </c>
      <c r="P34" s="12">
        <f>SUMIFS('Jan a Nov 2020'!$P:$P,'Jan a Nov 2020'!$B:$B,'FCD Modelo'!$D34,'Jan a Nov 2020'!$C:$C,'FCD Modelo'!P$2)</f>
        <v>0</v>
      </c>
      <c r="Q34" s="12">
        <f>SUMIFS('Jan a Nov 2020'!$P:$P,'Jan a Nov 2020'!$B:$B,'FCD Modelo'!$D34,'Jan a Nov 2020'!$C:$C,'FCD Modelo'!Q$2)</f>
        <v>0</v>
      </c>
      <c r="R34" s="12">
        <f>SUMIFS('Jan a Nov 2020'!$P:$P,'Jan a Nov 2020'!$B:$B,'FCD Modelo'!$D34,'Jan a Nov 2020'!$C:$C,'FCD Modelo'!R$2)</f>
        <v>0</v>
      </c>
      <c r="S34" s="12">
        <f>SUMIFS('Jan a Nov 2020'!$P:$P,'Jan a Nov 2020'!$B:$B,'FCD Modelo'!$D34,'Jan a Nov 2020'!$C:$C,'FCD Modelo'!S$2)</f>
        <v>0</v>
      </c>
      <c r="T34" s="12">
        <f>SUMIFS('Jan a Nov 2020'!$P:$P,'Jan a Nov 2020'!$B:$B,'FCD Modelo'!$D34,'Jan a Nov 2020'!$C:$C,'FCD Modelo'!T$2)</f>
        <v>0</v>
      </c>
      <c r="U34" s="13">
        <f t="shared" si="13"/>
        <v>0</v>
      </c>
      <c r="W34" s="4"/>
      <c r="X34" s="4"/>
      <c r="Y34" s="4"/>
      <c r="Z34" s="4"/>
      <c r="AE34" s="4"/>
      <c r="AF34" s="6"/>
    </row>
    <row r="35" spans="1:32" ht="15" customHeight="1">
      <c r="A35" t="s">
        <v>122</v>
      </c>
      <c r="B35" t="s">
        <v>123</v>
      </c>
      <c r="D35" s="28" t="s">
        <v>124</v>
      </c>
      <c r="E35" s="12">
        <f>SUMIF('Dez 2019'!$B$2:$B$62,'FCD Modelo'!D35,'Dez 2019'!$O$2:$O$62)</f>
        <v>0</v>
      </c>
      <c r="F35" s="37"/>
      <c r="G35" s="12">
        <f>SUMIF('Jan a Nov 2020'!$B:$B,'FCD Modelo'!D35,'Jan a Nov 2020'!$P:$P)</f>
        <v>0</v>
      </c>
      <c r="H35" s="37"/>
      <c r="I35" s="12">
        <f>SUMIFS('Jan a Nov 2020'!$P:$P,'Jan a Nov 2020'!$B:$B,'FCD Modelo'!$D35,'Jan a Nov 2020'!$C:$C,'FCD Modelo'!I$2)</f>
        <v>0</v>
      </c>
      <c r="J35" s="12">
        <f>SUMIFS('Jan a Nov 2020'!$P:$P,'Jan a Nov 2020'!$B:$B,'FCD Modelo'!$D35,'Jan a Nov 2020'!$C:$C,'FCD Modelo'!J$2)</f>
        <v>0</v>
      </c>
      <c r="K35" s="12">
        <f>SUMIFS('Jan a Nov 2020'!$P:$P,'Jan a Nov 2020'!$B:$B,'FCD Modelo'!$D35,'Jan a Nov 2020'!$C:$C,'FCD Modelo'!K$2)</f>
        <v>0</v>
      </c>
      <c r="L35" s="12">
        <f>SUMIFS('Jan a Nov 2020'!$P:$P,'Jan a Nov 2020'!$B:$B,'FCD Modelo'!$D35,'Jan a Nov 2020'!$C:$C,'FCD Modelo'!L$2)</f>
        <v>0</v>
      </c>
      <c r="M35" s="12">
        <f>SUMIFS('Jan a Nov 2020'!$P:$P,'Jan a Nov 2020'!$B:$B,'FCD Modelo'!$D35,'Jan a Nov 2020'!$C:$C,'FCD Modelo'!M$2)</f>
        <v>0</v>
      </c>
      <c r="N35" s="12">
        <f>SUMIFS('Jan a Nov 2020'!$P:$P,'Jan a Nov 2020'!$B:$B,'FCD Modelo'!$D35,'Jan a Nov 2020'!$C:$C,'FCD Modelo'!N$2)</f>
        <v>0</v>
      </c>
      <c r="O35" s="12">
        <f>SUMIFS('Jan a Nov 2020'!$P:$P,'Jan a Nov 2020'!$B:$B,'FCD Modelo'!$D35,'Jan a Nov 2020'!$C:$C,'FCD Modelo'!O$2)</f>
        <v>0</v>
      </c>
      <c r="P35" s="12">
        <f>SUMIFS('Jan a Nov 2020'!$P:$P,'Jan a Nov 2020'!$B:$B,'FCD Modelo'!$D35,'Jan a Nov 2020'!$C:$C,'FCD Modelo'!P$2)</f>
        <v>0</v>
      </c>
      <c r="Q35" s="12">
        <f>SUMIFS('Jan a Nov 2020'!$P:$P,'Jan a Nov 2020'!$B:$B,'FCD Modelo'!$D35,'Jan a Nov 2020'!$C:$C,'FCD Modelo'!Q$2)</f>
        <v>0</v>
      </c>
      <c r="R35" s="12">
        <f>SUMIFS('Jan a Nov 2020'!$P:$P,'Jan a Nov 2020'!$B:$B,'FCD Modelo'!$D35,'Jan a Nov 2020'!$C:$C,'FCD Modelo'!R$2)</f>
        <v>0</v>
      </c>
      <c r="S35" s="12">
        <f>SUMIFS('Jan a Nov 2020'!$P:$P,'Jan a Nov 2020'!$B:$B,'FCD Modelo'!$D35,'Jan a Nov 2020'!$C:$C,'FCD Modelo'!S$2)</f>
        <v>0</v>
      </c>
      <c r="T35" s="12">
        <f>SUMIFS('Jan a Nov 2020'!$P:$P,'Jan a Nov 2020'!$B:$B,'FCD Modelo'!$D35,'Jan a Nov 2020'!$C:$C,'FCD Modelo'!T$2)</f>
        <v>0</v>
      </c>
      <c r="U35" s="13">
        <f t="shared" si="13"/>
        <v>0</v>
      </c>
      <c r="W35" s="4">
        <v>0</v>
      </c>
      <c r="X35" s="4">
        <v>0</v>
      </c>
      <c r="Y35" s="4">
        <v>0</v>
      </c>
      <c r="Z35" s="4">
        <v>0</v>
      </c>
      <c r="AA35">
        <v>0</v>
      </c>
      <c r="AB35">
        <v>0</v>
      </c>
      <c r="AC35">
        <v>0</v>
      </c>
      <c r="AD35">
        <v>0</v>
      </c>
      <c r="AE35" s="4">
        <v>51</v>
      </c>
      <c r="AF35" s="6" t="s">
        <v>125</v>
      </c>
    </row>
    <row r="36" spans="1:32" ht="15" customHeight="1">
      <c r="A36" t="s">
        <v>126</v>
      </c>
      <c r="B36" t="s">
        <v>127</v>
      </c>
      <c r="D36" s="20" t="s">
        <v>128</v>
      </c>
      <c r="E36" s="21">
        <f>SUM(E37:E42)</f>
        <v>0</v>
      </c>
      <c r="F36" s="37"/>
      <c r="G36" s="21">
        <f>SUM(G37:G42)</f>
        <v>-11015.980000000005</v>
      </c>
      <c r="H36" s="37"/>
      <c r="I36" s="21">
        <f t="shared" ref="I36:U36" si="14">SUM(I37:I42)</f>
        <v>0</v>
      </c>
      <c r="J36" s="21">
        <f t="shared" si="14"/>
        <v>0</v>
      </c>
      <c r="K36" s="21">
        <f t="shared" si="14"/>
        <v>0</v>
      </c>
      <c r="L36" s="21">
        <f t="shared" si="14"/>
        <v>0</v>
      </c>
      <c r="M36" s="21">
        <f t="shared" si="14"/>
        <v>0</v>
      </c>
      <c r="N36" s="21">
        <f t="shared" si="14"/>
        <v>-42.4</v>
      </c>
      <c r="O36" s="21">
        <f t="shared" si="14"/>
        <v>-2036.3000000000002</v>
      </c>
      <c r="P36" s="21">
        <f t="shared" si="14"/>
        <v>-1772.13</v>
      </c>
      <c r="Q36" s="21">
        <f t="shared" si="14"/>
        <v>-1501.8999999999999</v>
      </c>
      <c r="R36" s="21">
        <f t="shared" si="14"/>
        <v>-1622.8999999999999</v>
      </c>
      <c r="S36" s="21">
        <f t="shared" si="14"/>
        <v>-1641.2</v>
      </c>
      <c r="T36" s="21">
        <f t="shared" si="14"/>
        <v>-2399.1499999999996</v>
      </c>
      <c r="U36" s="21">
        <f t="shared" si="14"/>
        <v>-11015.98</v>
      </c>
      <c r="W36" s="4">
        <v>0</v>
      </c>
      <c r="X36" s="4">
        <v>0</v>
      </c>
      <c r="Y36" s="4">
        <v>0</v>
      </c>
      <c r="Z36" s="4">
        <v>0</v>
      </c>
      <c r="AA36">
        <v>0</v>
      </c>
      <c r="AB36">
        <v>0</v>
      </c>
      <c r="AC36">
        <v>0</v>
      </c>
      <c r="AD36">
        <v>0</v>
      </c>
      <c r="AE36" s="4">
        <v>52</v>
      </c>
      <c r="AF36" s="6" t="s">
        <v>129</v>
      </c>
    </row>
    <row r="37" spans="1:32" ht="15" customHeight="1">
      <c r="A37" t="s">
        <v>130</v>
      </c>
      <c r="B37" t="s">
        <v>131</v>
      </c>
      <c r="D37" s="28" t="s">
        <v>210</v>
      </c>
      <c r="E37" s="12">
        <f>SUMIF('Dez 2019'!$B$2:$B$62,'FCD Modelo'!D37,'Dez 2019'!$O$2:$O$62)</f>
        <v>0</v>
      </c>
      <c r="F37" s="37"/>
      <c r="G37" s="12">
        <f>SUMIF('Jan a Nov 2020'!$B:$B,'FCD Modelo'!D37,'Jan a Nov 2020'!$P:$P)</f>
        <v>0</v>
      </c>
      <c r="H37" s="37"/>
      <c r="I37" s="12">
        <f>SUMIFS('Jan a Nov 2020'!$P:$P,'Jan a Nov 2020'!$B:$B,'FCD Modelo'!$D37,'Jan a Nov 2020'!$C:$C,'FCD Modelo'!I$2)</f>
        <v>0</v>
      </c>
      <c r="J37" s="12">
        <f>SUMIFS('Jan a Nov 2020'!$P:$P,'Jan a Nov 2020'!$B:$B,'FCD Modelo'!$D37,'Jan a Nov 2020'!$C:$C,'FCD Modelo'!J$2)</f>
        <v>0</v>
      </c>
      <c r="K37" s="12">
        <f>SUMIFS('Jan a Nov 2020'!$P:$P,'Jan a Nov 2020'!$B:$B,'FCD Modelo'!$D37,'Jan a Nov 2020'!$C:$C,'FCD Modelo'!K$2)</f>
        <v>0</v>
      </c>
      <c r="L37" s="12">
        <f>SUMIFS('Jan a Nov 2020'!$P:$P,'Jan a Nov 2020'!$B:$B,'FCD Modelo'!$D37,'Jan a Nov 2020'!$C:$C,'FCD Modelo'!L$2)</f>
        <v>0</v>
      </c>
      <c r="M37" s="12">
        <f>SUMIFS('Jan a Nov 2020'!$P:$P,'Jan a Nov 2020'!$B:$B,'FCD Modelo'!$D37,'Jan a Nov 2020'!$C:$C,'FCD Modelo'!M$2)</f>
        <v>0</v>
      </c>
      <c r="N37" s="12">
        <f>SUMIFS('Jan a Nov 2020'!$P:$P,'Jan a Nov 2020'!$B:$B,'FCD Modelo'!$D37,'Jan a Nov 2020'!$C:$C,'FCD Modelo'!N$2)</f>
        <v>0</v>
      </c>
      <c r="O37" s="12">
        <f>SUMIFS('Jan a Nov 2020'!$P:$P,'Jan a Nov 2020'!$B:$B,'FCD Modelo'!$D37,'Jan a Nov 2020'!$C:$C,'FCD Modelo'!O$2)</f>
        <v>0</v>
      </c>
      <c r="P37" s="12">
        <f>SUMIFS('Jan a Nov 2020'!$P:$P,'Jan a Nov 2020'!$B:$B,'FCD Modelo'!$D37,'Jan a Nov 2020'!$C:$C,'FCD Modelo'!P$2)</f>
        <v>0</v>
      </c>
      <c r="Q37" s="12">
        <f>SUMIFS('Jan a Nov 2020'!$P:$P,'Jan a Nov 2020'!$B:$B,'FCD Modelo'!$D37,'Jan a Nov 2020'!$C:$C,'FCD Modelo'!Q$2)</f>
        <v>0</v>
      </c>
      <c r="R37" s="12">
        <f>SUMIFS('Jan a Nov 2020'!$P:$P,'Jan a Nov 2020'!$B:$B,'FCD Modelo'!$D37,'Jan a Nov 2020'!$C:$C,'FCD Modelo'!R$2)</f>
        <v>0</v>
      </c>
      <c r="S37" s="12">
        <f>SUMIFS('Jan a Nov 2020'!$P:$P,'Jan a Nov 2020'!$B:$B,'FCD Modelo'!$D37,'Jan a Nov 2020'!$C:$C,'FCD Modelo'!S$2)</f>
        <v>0</v>
      </c>
      <c r="T37" s="12">
        <f>SUMIFS('Jan a Nov 2020'!$P:$P,'Jan a Nov 2020'!$B:$B,'FCD Modelo'!$D37,'Jan a Nov 2020'!$C:$C,'FCD Modelo'!T$2)</f>
        <v>0</v>
      </c>
      <c r="U37" s="13">
        <f t="shared" si="13"/>
        <v>0</v>
      </c>
      <c r="W37" s="4">
        <v>0</v>
      </c>
      <c r="X37" s="4">
        <v>0</v>
      </c>
      <c r="Y37" s="4">
        <v>0</v>
      </c>
      <c r="Z37" s="4">
        <v>0</v>
      </c>
      <c r="AA37">
        <v>0</v>
      </c>
      <c r="AB37">
        <v>0</v>
      </c>
      <c r="AC37">
        <v>0</v>
      </c>
      <c r="AD37">
        <v>0</v>
      </c>
      <c r="AE37" s="4">
        <v>53</v>
      </c>
      <c r="AF37" s="6" t="s">
        <v>132</v>
      </c>
    </row>
    <row r="38" spans="1:32" ht="15" customHeight="1">
      <c r="A38" t="s">
        <v>133</v>
      </c>
      <c r="B38" t="s">
        <v>134</v>
      </c>
      <c r="D38" s="28" t="s">
        <v>135</v>
      </c>
      <c r="E38" s="12">
        <f>SUMIF('Dez 2019'!$B$2:$B$62,'FCD Modelo'!D38,'Dez 2019'!$O$2:$O$62)</f>
        <v>0</v>
      </c>
      <c r="F38" s="37"/>
      <c r="G38" s="12">
        <f>SUMIF('Jan a Nov 2020'!$B:$B,'FCD Modelo'!D38,'Jan a Nov 2020'!$P:$P)</f>
        <v>0</v>
      </c>
      <c r="H38" s="37"/>
      <c r="I38" s="12">
        <f>SUMIFS('Jan a Nov 2020'!$P:$P,'Jan a Nov 2020'!$B:$B,'FCD Modelo'!$D38,'Jan a Nov 2020'!$C:$C,'FCD Modelo'!I$2)</f>
        <v>0</v>
      </c>
      <c r="J38" s="12">
        <f>SUMIFS('Jan a Nov 2020'!$P:$P,'Jan a Nov 2020'!$B:$B,'FCD Modelo'!$D38,'Jan a Nov 2020'!$C:$C,'FCD Modelo'!J$2)</f>
        <v>0</v>
      </c>
      <c r="K38" s="12">
        <f>SUMIFS('Jan a Nov 2020'!$P:$P,'Jan a Nov 2020'!$B:$B,'FCD Modelo'!$D38,'Jan a Nov 2020'!$C:$C,'FCD Modelo'!K$2)</f>
        <v>0</v>
      </c>
      <c r="L38" s="12">
        <f>SUMIFS('Jan a Nov 2020'!$P:$P,'Jan a Nov 2020'!$B:$B,'FCD Modelo'!$D38,'Jan a Nov 2020'!$C:$C,'FCD Modelo'!L$2)</f>
        <v>0</v>
      </c>
      <c r="M38" s="12">
        <f>SUMIFS('Jan a Nov 2020'!$P:$P,'Jan a Nov 2020'!$B:$B,'FCD Modelo'!$D38,'Jan a Nov 2020'!$C:$C,'FCD Modelo'!M$2)</f>
        <v>0</v>
      </c>
      <c r="N38" s="12">
        <f>SUMIFS('Jan a Nov 2020'!$P:$P,'Jan a Nov 2020'!$B:$B,'FCD Modelo'!$D38,'Jan a Nov 2020'!$C:$C,'FCD Modelo'!N$2)</f>
        <v>0</v>
      </c>
      <c r="O38" s="12">
        <f>SUMIFS('Jan a Nov 2020'!$P:$P,'Jan a Nov 2020'!$B:$B,'FCD Modelo'!$D38,'Jan a Nov 2020'!$C:$C,'FCD Modelo'!O$2)</f>
        <v>0</v>
      </c>
      <c r="P38" s="12">
        <f>SUMIFS('Jan a Nov 2020'!$P:$P,'Jan a Nov 2020'!$B:$B,'FCD Modelo'!$D38,'Jan a Nov 2020'!$C:$C,'FCD Modelo'!P$2)</f>
        <v>0</v>
      </c>
      <c r="Q38" s="12">
        <f>SUMIFS('Jan a Nov 2020'!$P:$P,'Jan a Nov 2020'!$B:$B,'FCD Modelo'!$D38,'Jan a Nov 2020'!$C:$C,'FCD Modelo'!Q$2)</f>
        <v>0</v>
      </c>
      <c r="R38" s="12">
        <f>SUMIFS('Jan a Nov 2020'!$P:$P,'Jan a Nov 2020'!$B:$B,'FCD Modelo'!$D38,'Jan a Nov 2020'!$C:$C,'FCD Modelo'!R$2)</f>
        <v>0</v>
      </c>
      <c r="S38" s="12">
        <f>SUMIFS('Jan a Nov 2020'!$P:$P,'Jan a Nov 2020'!$B:$B,'FCD Modelo'!$D38,'Jan a Nov 2020'!$C:$C,'FCD Modelo'!S$2)</f>
        <v>0</v>
      </c>
      <c r="T38" s="12">
        <f>SUMIFS('Jan a Nov 2020'!$P:$P,'Jan a Nov 2020'!$B:$B,'FCD Modelo'!$D38,'Jan a Nov 2020'!$C:$C,'FCD Modelo'!T$2)</f>
        <v>0</v>
      </c>
      <c r="U38" s="13">
        <f t="shared" si="13"/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 s="4">
        <v>58</v>
      </c>
      <c r="AF38" s="6" t="s">
        <v>136</v>
      </c>
    </row>
    <row r="39" spans="1:32" ht="15" customHeight="1">
      <c r="A39" t="s">
        <v>137</v>
      </c>
      <c r="B39" t="s">
        <v>138</v>
      </c>
      <c r="D39" s="28" t="s">
        <v>654</v>
      </c>
      <c r="E39" s="12">
        <f>SUMIF('Dez 2019'!$B$2:$B$62,'FCD Modelo'!D39,'Dez 2019'!$O$2:$O$62)</f>
        <v>0</v>
      </c>
      <c r="F39" s="37"/>
      <c r="G39" s="12">
        <f>SUMIF('Jan a Nov 2020'!$B:$B,'FCD Modelo'!D39,'Jan a Nov 2020'!$P:$P)</f>
        <v>-11015.980000000005</v>
      </c>
      <c r="H39" s="37"/>
      <c r="I39" s="12">
        <f>SUMIFS('Jan a Nov 2020'!$P:$P,'Jan a Nov 2020'!$B:$B,'FCD Modelo'!$D39,'Jan a Nov 2020'!$C:$C,'FCD Modelo'!I$2)</f>
        <v>0</v>
      </c>
      <c r="J39" s="12">
        <f>SUMIFS('Jan a Nov 2020'!$P:$P,'Jan a Nov 2020'!$B:$B,'FCD Modelo'!$D39,'Jan a Nov 2020'!$C:$C,'FCD Modelo'!J$2)</f>
        <v>0</v>
      </c>
      <c r="K39" s="12">
        <f>SUMIFS('Jan a Nov 2020'!$P:$P,'Jan a Nov 2020'!$B:$B,'FCD Modelo'!$D39,'Jan a Nov 2020'!$C:$C,'FCD Modelo'!K$2)</f>
        <v>0</v>
      </c>
      <c r="L39" s="12">
        <f>SUMIFS('Jan a Nov 2020'!$P:$P,'Jan a Nov 2020'!$B:$B,'FCD Modelo'!$D39,'Jan a Nov 2020'!$C:$C,'FCD Modelo'!L$2)</f>
        <v>0</v>
      </c>
      <c r="M39" s="12">
        <f>SUMIFS('Jan a Nov 2020'!$P:$P,'Jan a Nov 2020'!$B:$B,'FCD Modelo'!$D39,'Jan a Nov 2020'!$C:$C,'FCD Modelo'!M$2)</f>
        <v>0</v>
      </c>
      <c r="N39" s="12">
        <f>SUMIFS('Jan a Nov 2020'!$P:$P,'Jan a Nov 2020'!$B:$B,'FCD Modelo'!$D39,'Jan a Nov 2020'!$C:$C,'FCD Modelo'!N$2)</f>
        <v>-42.4</v>
      </c>
      <c r="O39" s="12">
        <f>SUMIFS('Jan a Nov 2020'!$P:$P,'Jan a Nov 2020'!$B:$B,'FCD Modelo'!$D39,'Jan a Nov 2020'!$C:$C,'FCD Modelo'!O$2)</f>
        <v>-2036.3000000000002</v>
      </c>
      <c r="P39" s="12">
        <f>SUMIFS('Jan a Nov 2020'!$P:$P,'Jan a Nov 2020'!$B:$B,'FCD Modelo'!$D39,'Jan a Nov 2020'!$C:$C,'FCD Modelo'!P$2)</f>
        <v>-1772.13</v>
      </c>
      <c r="Q39" s="12">
        <f>SUMIFS('Jan a Nov 2020'!$P:$P,'Jan a Nov 2020'!$B:$B,'FCD Modelo'!$D39,'Jan a Nov 2020'!$C:$C,'FCD Modelo'!Q$2)</f>
        <v>-1501.8999999999999</v>
      </c>
      <c r="R39" s="12">
        <f>SUMIFS('Jan a Nov 2020'!$P:$P,'Jan a Nov 2020'!$B:$B,'FCD Modelo'!$D39,'Jan a Nov 2020'!$C:$C,'FCD Modelo'!R$2)</f>
        <v>-1622.8999999999999</v>
      </c>
      <c r="S39" s="12">
        <f>SUMIFS('Jan a Nov 2020'!$P:$P,'Jan a Nov 2020'!$B:$B,'FCD Modelo'!$D39,'Jan a Nov 2020'!$C:$C,'FCD Modelo'!S$2)</f>
        <v>-1641.2</v>
      </c>
      <c r="T39" s="12">
        <f>SUMIFS('Jan a Nov 2020'!$P:$P,'Jan a Nov 2020'!$B:$B,'FCD Modelo'!$D39,'Jan a Nov 2020'!$C:$C,'FCD Modelo'!T$2)</f>
        <v>-2399.1499999999996</v>
      </c>
      <c r="U39" s="13">
        <f t="shared" si="13"/>
        <v>-11015.98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4">
        <v>63</v>
      </c>
      <c r="AF39" s="6" t="s">
        <v>139</v>
      </c>
    </row>
    <row r="40" spans="1:32" ht="15" customHeight="1">
      <c r="D40" s="28" t="s">
        <v>215</v>
      </c>
      <c r="E40" s="12">
        <f>SUMIF('Dez 2019'!$B$2:$B$62,'FCD Modelo'!D40,'Dez 2019'!$O$2:$O$62)</f>
        <v>0</v>
      </c>
      <c r="F40" s="37"/>
      <c r="G40" s="12">
        <f>SUMIF('Jan a Nov 2020'!$B:$B,'FCD Modelo'!D40,'Jan a Nov 2020'!$P:$P)</f>
        <v>0</v>
      </c>
      <c r="H40" s="37"/>
      <c r="I40" s="12">
        <f>SUMIFS('Jan a Nov 2020'!$P:$P,'Jan a Nov 2020'!$B:$B,'FCD Modelo'!$D40,'Jan a Nov 2020'!$C:$C,'FCD Modelo'!I$2)</f>
        <v>0</v>
      </c>
      <c r="J40" s="12">
        <f>SUMIFS('Jan a Nov 2020'!$P:$P,'Jan a Nov 2020'!$B:$B,'FCD Modelo'!$D40,'Jan a Nov 2020'!$C:$C,'FCD Modelo'!J$2)</f>
        <v>0</v>
      </c>
      <c r="K40" s="12">
        <f>SUMIFS('Jan a Nov 2020'!$P:$P,'Jan a Nov 2020'!$B:$B,'FCD Modelo'!$D40,'Jan a Nov 2020'!$C:$C,'FCD Modelo'!K$2)</f>
        <v>0</v>
      </c>
      <c r="L40" s="12">
        <f>SUMIFS('Jan a Nov 2020'!$P:$P,'Jan a Nov 2020'!$B:$B,'FCD Modelo'!$D40,'Jan a Nov 2020'!$C:$C,'FCD Modelo'!L$2)</f>
        <v>0</v>
      </c>
      <c r="M40" s="12">
        <f>SUMIFS('Jan a Nov 2020'!$P:$P,'Jan a Nov 2020'!$B:$B,'FCD Modelo'!$D40,'Jan a Nov 2020'!$C:$C,'FCD Modelo'!M$2)</f>
        <v>0</v>
      </c>
      <c r="N40" s="12">
        <f>SUMIFS('Jan a Nov 2020'!$P:$P,'Jan a Nov 2020'!$B:$B,'FCD Modelo'!$D40,'Jan a Nov 2020'!$C:$C,'FCD Modelo'!N$2)</f>
        <v>0</v>
      </c>
      <c r="O40" s="12">
        <f>SUMIFS('Jan a Nov 2020'!$P:$P,'Jan a Nov 2020'!$B:$B,'FCD Modelo'!$D40,'Jan a Nov 2020'!$C:$C,'FCD Modelo'!O$2)</f>
        <v>0</v>
      </c>
      <c r="P40" s="12">
        <f>SUMIFS('Jan a Nov 2020'!$P:$P,'Jan a Nov 2020'!$B:$B,'FCD Modelo'!$D40,'Jan a Nov 2020'!$C:$C,'FCD Modelo'!P$2)</f>
        <v>0</v>
      </c>
      <c r="Q40" s="12">
        <f>SUMIFS('Jan a Nov 2020'!$P:$P,'Jan a Nov 2020'!$B:$B,'FCD Modelo'!$D40,'Jan a Nov 2020'!$C:$C,'FCD Modelo'!Q$2)</f>
        <v>0</v>
      </c>
      <c r="R40" s="12">
        <f>SUMIFS('Jan a Nov 2020'!$P:$P,'Jan a Nov 2020'!$B:$B,'FCD Modelo'!$D40,'Jan a Nov 2020'!$C:$C,'FCD Modelo'!R$2)</f>
        <v>0</v>
      </c>
      <c r="S40" s="12">
        <f>SUMIFS('Jan a Nov 2020'!$P:$P,'Jan a Nov 2020'!$B:$B,'FCD Modelo'!$D40,'Jan a Nov 2020'!$C:$C,'FCD Modelo'!S$2)</f>
        <v>0</v>
      </c>
      <c r="T40" s="12">
        <f>SUMIFS('Jan a Nov 2020'!$P:$P,'Jan a Nov 2020'!$B:$B,'FCD Modelo'!$D40,'Jan a Nov 2020'!$C:$C,'FCD Modelo'!T$2)</f>
        <v>0</v>
      </c>
      <c r="U40" s="13">
        <f t="shared" si="13"/>
        <v>0</v>
      </c>
      <c r="AE40" s="4"/>
      <c r="AF40" s="6"/>
    </row>
    <row r="41" spans="1:32" ht="15" customHeight="1">
      <c r="D41" s="28" t="s">
        <v>211</v>
      </c>
      <c r="E41" s="12">
        <f>SUMIF('Dez 2019'!$B$2:$B$62,'FCD Modelo'!D41,'Dez 2019'!$O$2:$O$62)</f>
        <v>0</v>
      </c>
      <c r="F41" s="37"/>
      <c r="G41" s="12">
        <f>SUMIF('Jan a Nov 2020'!$B:$B,'FCD Modelo'!D41,'Jan a Nov 2020'!$P:$P)</f>
        <v>0</v>
      </c>
      <c r="H41" s="37"/>
      <c r="I41" s="12">
        <f>SUMIFS('Jan a Nov 2020'!$P:$P,'Jan a Nov 2020'!$B:$B,'FCD Modelo'!$D41,'Jan a Nov 2020'!$C:$C,'FCD Modelo'!I$2)</f>
        <v>0</v>
      </c>
      <c r="J41" s="12">
        <f>SUMIFS('Jan a Nov 2020'!$P:$P,'Jan a Nov 2020'!$B:$B,'FCD Modelo'!$D41,'Jan a Nov 2020'!$C:$C,'FCD Modelo'!J$2)</f>
        <v>0</v>
      </c>
      <c r="K41" s="12">
        <f>SUMIFS('Jan a Nov 2020'!$P:$P,'Jan a Nov 2020'!$B:$B,'FCD Modelo'!$D41,'Jan a Nov 2020'!$C:$C,'FCD Modelo'!K$2)</f>
        <v>0</v>
      </c>
      <c r="L41" s="12">
        <f>SUMIFS('Jan a Nov 2020'!$P:$P,'Jan a Nov 2020'!$B:$B,'FCD Modelo'!$D41,'Jan a Nov 2020'!$C:$C,'FCD Modelo'!L$2)</f>
        <v>0</v>
      </c>
      <c r="M41" s="12">
        <f>SUMIFS('Jan a Nov 2020'!$P:$P,'Jan a Nov 2020'!$B:$B,'FCD Modelo'!$D41,'Jan a Nov 2020'!$C:$C,'FCD Modelo'!M$2)</f>
        <v>0</v>
      </c>
      <c r="N41" s="12">
        <f>SUMIFS('Jan a Nov 2020'!$P:$P,'Jan a Nov 2020'!$B:$B,'FCD Modelo'!$D41,'Jan a Nov 2020'!$C:$C,'FCD Modelo'!N$2)</f>
        <v>0</v>
      </c>
      <c r="O41" s="12">
        <f>SUMIFS('Jan a Nov 2020'!$P:$P,'Jan a Nov 2020'!$B:$B,'FCD Modelo'!$D41,'Jan a Nov 2020'!$C:$C,'FCD Modelo'!O$2)</f>
        <v>0</v>
      </c>
      <c r="P41" s="12">
        <f>SUMIFS('Jan a Nov 2020'!$P:$P,'Jan a Nov 2020'!$B:$B,'FCD Modelo'!$D41,'Jan a Nov 2020'!$C:$C,'FCD Modelo'!P$2)</f>
        <v>0</v>
      </c>
      <c r="Q41" s="12">
        <f>SUMIFS('Jan a Nov 2020'!$P:$P,'Jan a Nov 2020'!$B:$B,'FCD Modelo'!$D41,'Jan a Nov 2020'!$C:$C,'FCD Modelo'!Q$2)</f>
        <v>0</v>
      </c>
      <c r="R41" s="12">
        <f>SUMIFS('Jan a Nov 2020'!$P:$P,'Jan a Nov 2020'!$B:$B,'FCD Modelo'!$D41,'Jan a Nov 2020'!$C:$C,'FCD Modelo'!R$2)</f>
        <v>0</v>
      </c>
      <c r="S41" s="12">
        <f>SUMIFS('Jan a Nov 2020'!$P:$P,'Jan a Nov 2020'!$B:$B,'FCD Modelo'!$D41,'Jan a Nov 2020'!$C:$C,'FCD Modelo'!S$2)</f>
        <v>0</v>
      </c>
      <c r="T41" s="12">
        <f>SUMIFS('Jan a Nov 2020'!$P:$P,'Jan a Nov 2020'!$B:$B,'FCD Modelo'!$D41,'Jan a Nov 2020'!$C:$C,'FCD Modelo'!T$2)</f>
        <v>0</v>
      </c>
      <c r="U41" s="13">
        <f t="shared" si="13"/>
        <v>0</v>
      </c>
      <c r="AE41" s="4"/>
      <c r="AF41" s="6"/>
    </row>
    <row r="42" spans="1:32" ht="15" customHeight="1">
      <c r="A42" t="s">
        <v>140</v>
      </c>
      <c r="B42" t="s">
        <v>141</v>
      </c>
      <c r="D42" s="28" t="s">
        <v>124</v>
      </c>
      <c r="E42" s="12">
        <f>SUMIF('Dez 2019'!$B$2:$B$62,'FCD Modelo'!D42,'Dez 2019'!$O$2:$O$62)</f>
        <v>0</v>
      </c>
      <c r="F42" s="37"/>
      <c r="G42" s="12">
        <f>SUMIF('Jan a Nov 2020'!$B:$B,'FCD Modelo'!D42,'Jan a Nov 2020'!$P:$P)</f>
        <v>0</v>
      </c>
      <c r="H42" s="37"/>
      <c r="I42" s="12">
        <f>SUMIFS('Jan a Nov 2020'!$P:$P,'Jan a Nov 2020'!$B:$B,'FCD Modelo'!$D42,'Jan a Nov 2020'!$C:$C,'FCD Modelo'!I$2)</f>
        <v>0</v>
      </c>
      <c r="J42" s="12">
        <f>SUMIFS('Jan a Nov 2020'!$P:$P,'Jan a Nov 2020'!$B:$B,'FCD Modelo'!$D42,'Jan a Nov 2020'!$C:$C,'FCD Modelo'!J$2)</f>
        <v>0</v>
      </c>
      <c r="K42" s="12">
        <f>SUMIFS('Jan a Nov 2020'!$P:$P,'Jan a Nov 2020'!$B:$B,'FCD Modelo'!$D42,'Jan a Nov 2020'!$C:$C,'FCD Modelo'!K$2)</f>
        <v>0</v>
      </c>
      <c r="L42" s="12">
        <f>SUMIFS('Jan a Nov 2020'!$P:$P,'Jan a Nov 2020'!$B:$B,'FCD Modelo'!$D42,'Jan a Nov 2020'!$C:$C,'FCD Modelo'!L$2)</f>
        <v>0</v>
      </c>
      <c r="M42" s="12">
        <f>SUMIFS('Jan a Nov 2020'!$P:$P,'Jan a Nov 2020'!$B:$B,'FCD Modelo'!$D42,'Jan a Nov 2020'!$C:$C,'FCD Modelo'!M$2)</f>
        <v>0</v>
      </c>
      <c r="N42" s="12">
        <f>SUMIFS('Jan a Nov 2020'!$P:$P,'Jan a Nov 2020'!$B:$B,'FCD Modelo'!$D42,'Jan a Nov 2020'!$C:$C,'FCD Modelo'!N$2)</f>
        <v>0</v>
      </c>
      <c r="O42" s="12">
        <f>SUMIFS('Jan a Nov 2020'!$P:$P,'Jan a Nov 2020'!$B:$B,'FCD Modelo'!$D42,'Jan a Nov 2020'!$C:$C,'FCD Modelo'!O$2)</f>
        <v>0</v>
      </c>
      <c r="P42" s="12">
        <f>SUMIFS('Jan a Nov 2020'!$P:$P,'Jan a Nov 2020'!$B:$B,'FCD Modelo'!$D42,'Jan a Nov 2020'!$C:$C,'FCD Modelo'!P$2)</f>
        <v>0</v>
      </c>
      <c r="Q42" s="12">
        <f>SUMIFS('Jan a Nov 2020'!$P:$P,'Jan a Nov 2020'!$B:$B,'FCD Modelo'!$D42,'Jan a Nov 2020'!$C:$C,'FCD Modelo'!Q$2)</f>
        <v>0</v>
      </c>
      <c r="R42" s="12">
        <f>SUMIFS('Jan a Nov 2020'!$P:$P,'Jan a Nov 2020'!$B:$B,'FCD Modelo'!$D42,'Jan a Nov 2020'!$C:$C,'FCD Modelo'!R$2)</f>
        <v>0</v>
      </c>
      <c r="S42" s="12">
        <f>SUMIFS('Jan a Nov 2020'!$P:$P,'Jan a Nov 2020'!$B:$B,'FCD Modelo'!$D42,'Jan a Nov 2020'!$C:$C,'FCD Modelo'!S$2)</f>
        <v>0</v>
      </c>
      <c r="T42" s="12">
        <f>SUMIFS('Jan a Nov 2020'!$P:$P,'Jan a Nov 2020'!$B:$B,'FCD Modelo'!$D42,'Jan a Nov 2020'!$C:$C,'FCD Modelo'!T$2)</f>
        <v>0</v>
      </c>
      <c r="U42" s="13">
        <f t="shared" si="13"/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4">
        <v>64</v>
      </c>
      <c r="AF42" s="6" t="s">
        <v>142</v>
      </c>
    </row>
    <row r="43" spans="1:32" ht="15" customHeight="1">
      <c r="D43" s="20" t="s">
        <v>213</v>
      </c>
      <c r="E43" s="21">
        <f>SUM(E44:E44)</f>
        <v>0</v>
      </c>
      <c r="F43" s="37"/>
      <c r="G43" s="21">
        <f>SUM(G44:G44)</f>
        <v>0</v>
      </c>
      <c r="H43" s="37"/>
      <c r="I43" s="21">
        <f t="shared" ref="I43:U43" si="15">SUM(I44:I44)</f>
        <v>0</v>
      </c>
      <c r="J43" s="21">
        <f t="shared" si="15"/>
        <v>0</v>
      </c>
      <c r="K43" s="21">
        <f t="shared" si="15"/>
        <v>0</v>
      </c>
      <c r="L43" s="21">
        <f t="shared" si="15"/>
        <v>0</v>
      </c>
      <c r="M43" s="21">
        <f t="shared" si="15"/>
        <v>0</v>
      </c>
      <c r="N43" s="21">
        <f t="shared" si="15"/>
        <v>0</v>
      </c>
      <c r="O43" s="21">
        <f t="shared" si="15"/>
        <v>0</v>
      </c>
      <c r="P43" s="21">
        <f t="shared" si="15"/>
        <v>0</v>
      </c>
      <c r="Q43" s="21">
        <f t="shared" si="15"/>
        <v>0</v>
      </c>
      <c r="R43" s="21">
        <f t="shared" si="15"/>
        <v>0</v>
      </c>
      <c r="S43" s="21">
        <f t="shared" si="15"/>
        <v>0</v>
      </c>
      <c r="T43" s="21">
        <f t="shared" si="15"/>
        <v>0</v>
      </c>
      <c r="U43" s="21">
        <f t="shared" si="15"/>
        <v>0</v>
      </c>
      <c r="AE43" s="4"/>
      <c r="AF43" s="6"/>
    </row>
    <row r="44" spans="1:32" ht="15" customHeight="1">
      <c r="D44" s="28" t="s">
        <v>655</v>
      </c>
      <c r="E44" s="12">
        <f>SUMIF('Dez 2019'!$B$2:$B$62,'FCD Modelo'!D44,'Dez 2019'!$O$2:$O$62)</f>
        <v>0</v>
      </c>
      <c r="F44" s="37"/>
      <c r="G44" s="12">
        <f>SUMIF('Jan a Nov 2020'!$B:$B,'FCD Modelo'!D44,'Jan a Nov 2020'!$P:$P)</f>
        <v>0</v>
      </c>
      <c r="H44" s="37"/>
      <c r="I44" s="12">
        <f>SUMIFS('Jan a Nov 2020'!$P:$P,'Jan a Nov 2020'!$B:$B,'FCD Modelo'!$D44,'Jan a Nov 2020'!$C:$C,'FCD Modelo'!I$2)</f>
        <v>0</v>
      </c>
      <c r="J44" s="12">
        <f>SUMIFS('Jan a Nov 2020'!$P:$P,'Jan a Nov 2020'!$B:$B,'FCD Modelo'!$D44,'Jan a Nov 2020'!$C:$C,'FCD Modelo'!J$2)</f>
        <v>0</v>
      </c>
      <c r="K44" s="12">
        <f>SUMIFS('Jan a Nov 2020'!$P:$P,'Jan a Nov 2020'!$B:$B,'FCD Modelo'!$D44,'Jan a Nov 2020'!$C:$C,'FCD Modelo'!K$2)</f>
        <v>0</v>
      </c>
      <c r="L44" s="12">
        <f>SUMIFS('Jan a Nov 2020'!$P:$P,'Jan a Nov 2020'!$B:$B,'FCD Modelo'!$D44,'Jan a Nov 2020'!$C:$C,'FCD Modelo'!L$2)</f>
        <v>0</v>
      </c>
      <c r="M44" s="12">
        <f>SUMIFS('Jan a Nov 2020'!$P:$P,'Jan a Nov 2020'!$B:$B,'FCD Modelo'!$D44,'Jan a Nov 2020'!$C:$C,'FCD Modelo'!M$2)</f>
        <v>0</v>
      </c>
      <c r="N44" s="12">
        <f>SUMIFS('Jan a Nov 2020'!$P:$P,'Jan a Nov 2020'!$B:$B,'FCD Modelo'!$D44,'Jan a Nov 2020'!$C:$C,'FCD Modelo'!N$2)</f>
        <v>0</v>
      </c>
      <c r="O44" s="12">
        <f>SUMIFS('Jan a Nov 2020'!$P:$P,'Jan a Nov 2020'!$B:$B,'FCD Modelo'!$D44,'Jan a Nov 2020'!$C:$C,'FCD Modelo'!O$2)</f>
        <v>0</v>
      </c>
      <c r="P44" s="12">
        <f>SUMIFS('Jan a Nov 2020'!$P:$P,'Jan a Nov 2020'!$B:$B,'FCD Modelo'!$D44,'Jan a Nov 2020'!$C:$C,'FCD Modelo'!P$2)</f>
        <v>0</v>
      </c>
      <c r="Q44" s="12">
        <f>SUMIFS('Jan a Nov 2020'!$P:$P,'Jan a Nov 2020'!$B:$B,'FCD Modelo'!$D44,'Jan a Nov 2020'!$C:$C,'FCD Modelo'!Q$2)</f>
        <v>0</v>
      </c>
      <c r="R44" s="12">
        <f>SUMIFS('Jan a Nov 2020'!$P:$P,'Jan a Nov 2020'!$B:$B,'FCD Modelo'!$D44,'Jan a Nov 2020'!$C:$C,'FCD Modelo'!R$2)</f>
        <v>0</v>
      </c>
      <c r="S44" s="12">
        <f>SUMIFS('Jan a Nov 2020'!$P:$P,'Jan a Nov 2020'!$B:$B,'FCD Modelo'!$D44,'Jan a Nov 2020'!$C:$C,'FCD Modelo'!S$2)</f>
        <v>0</v>
      </c>
      <c r="T44" s="12">
        <f>SUMIFS('Jan a Nov 2020'!$P:$P,'Jan a Nov 2020'!$B:$B,'FCD Modelo'!$D44,'Jan a Nov 2020'!$C:$C,'FCD Modelo'!T$2)</f>
        <v>0</v>
      </c>
      <c r="U44" s="13">
        <f t="shared" si="13"/>
        <v>0</v>
      </c>
      <c r="AE44" s="4"/>
      <c r="AF44" s="6"/>
    </row>
    <row r="45" spans="1:32" ht="15" customHeight="1">
      <c r="A45" t="s">
        <v>143</v>
      </c>
      <c r="B45" t="s">
        <v>144</v>
      </c>
      <c r="D45" s="9" t="s">
        <v>145</v>
      </c>
      <c r="E45" s="10">
        <f>E28+E29</f>
        <v>0</v>
      </c>
      <c r="F45" s="34"/>
      <c r="G45" s="10">
        <f>G28+G29</f>
        <v>14692736.089999998</v>
      </c>
      <c r="H45" s="34"/>
      <c r="I45" s="10">
        <f>I28+I29</f>
        <v>0</v>
      </c>
      <c r="J45" s="10">
        <f t="shared" ref="J45:U45" si="16">J28+J29</f>
        <v>0</v>
      </c>
      <c r="K45" s="10">
        <f t="shared" si="16"/>
        <v>0</v>
      </c>
      <c r="L45" s="10">
        <f t="shared" si="16"/>
        <v>0</v>
      </c>
      <c r="M45" s="10">
        <f t="shared" si="16"/>
        <v>0</v>
      </c>
      <c r="N45" s="10">
        <f t="shared" si="16"/>
        <v>-1622035.26</v>
      </c>
      <c r="O45" s="10">
        <f t="shared" si="16"/>
        <v>-3366188.8799999994</v>
      </c>
      <c r="P45" s="10">
        <f t="shared" si="16"/>
        <v>29259005.520000003</v>
      </c>
      <c r="Q45" s="10">
        <f t="shared" si="16"/>
        <v>234228.08000000118</v>
      </c>
      <c r="R45" s="10">
        <f t="shared" si="16"/>
        <v>-2385711.6299999994</v>
      </c>
      <c r="S45" s="10">
        <f t="shared" si="16"/>
        <v>-2618504.7100000028</v>
      </c>
      <c r="T45" s="10">
        <f t="shared" si="16"/>
        <v>-4808057.03</v>
      </c>
      <c r="U45" s="10">
        <f t="shared" si="16"/>
        <v>14692736.089999996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4">
        <v>78</v>
      </c>
      <c r="AF45" s="6" t="s">
        <v>146</v>
      </c>
    </row>
    <row r="46" spans="1:32" ht="15" customHeight="1">
      <c r="A46" t="s">
        <v>147</v>
      </c>
      <c r="B46" t="s">
        <v>148</v>
      </c>
      <c r="D46" s="22" t="s">
        <v>149</v>
      </c>
      <c r="E46" s="23">
        <f>SUM(E47:E48)</f>
        <v>0</v>
      </c>
      <c r="F46" s="37"/>
      <c r="G46" s="23">
        <f>SUM(G47:G48)</f>
        <v>0</v>
      </c>
      <c r="H46" s="37"/>
      <c r="I46" s="23">
        <f t="shared" ref="I46:U46" si="17">SUM(I47:I48)</f>
        <v>0</v>
      </c>
      <c r="J46" s="23">
        <f t="shared" si="17"/>
        <v>0</v>
      </c>
      <c r="K46" s="23">
        <f t="shared" si="17"/>
        <v>0</v>
      </c>
      <c r="L46" s="23">
        <f t="shared" si="17"/>
        <v>0</v>
      </c>
      <c r="M46" s="23">
        <f t="shared" si="17"/>
        <v>0</v>
      </c>
      <c r="N46" s="23">
        <f t="shared" si="17"/>
        <v>0</v>
      </c>
      <c r="O46" s="23">
        <f t="shared" si="17"/>
        <v>0</v>
      </c>
      <c r="P46" s="23">
        <f t="shared" si="17"/>
        <v>0</v>
      </c>
      <c r="Q46" s="23">
        <f t="shared" si="17"/>
        <v>0</v>
      </c>
      <c r="R46" s="23">
        <f t="shared" si="17"/>
        <v>0</v>
      </c>
      <c r="S46" s="23">
        <f t="shared" si="17"/>
        <v>0</v>
      </c>
      <c r="T46" s="23">
        <f t="shared" si="17"/>
        <v>0</v>
      </c>
      <c r="U46" s="23">
        <f t="shared" si="17"/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4">
        <v>79</v>
      </c>
      <c r="AF46" s="6" t="s">
        <v>150</v>
      </c>
    </row>
    <row r="47" spans="1:32" ht="15" customHeight="1" outlineLevel="1">
      <c r="A47" t="s">
        <v>151</v>
      </c>
      <c r="B47" t="s">
        <v>152</v>
      </c>
      <c r="D47" s="11" t="s">
        <v>153</v>
      </c>
      <c r="E47" s="12">
        <f>SUMIF('Dez 2019'!$B$2:$B$62,'FCD Modelo'!D47,'Dez 2019'!$O$2:$O$62)</f>
        <v>0</v>
      </c>
      <c r="F47" s="35"/>
      <c r="G47" s="12">
        <f>SUMIF('Jan a Nov 2020'!$B:$B,'FCD Modelo'!D47,'Jan a Nov 2020'!$P:$P)</f>
        <v>0</v>
      </c>
      <c r="H47" s="35"/>
      <c r="I47" s="12">
        <f>SUMIFS('Jan a Nov 2020'!$P:$P,'Jan a Nov 2020'!$B:$B,'FCD Modelo'!$D47,'Jan a Nov 2020'!$C:$C,'FCD Modelo'!I$2)</f>
        <v>0</v>
      </c>
      <c r="J47" s="12">
        <f>SUMIFS('Jan a Nov 2020'!$P:$P,'Jan a Nov 2020'!$B:$B,'FCD Modelo'!$D47,'Jan a Nov 2020'!$C:$C,'FCD Modelo'!J$2)</f>
        <v>0</v>
      </c>
      <c r="K47" s="12">
        <f>SUMIFS('Jan a Nov 2020'!$P:$P,'Jan a Nov 2020'!$B:$B,'FCD Modelo'!$D47,'Jan a Nov 2020'!$C:$C,'FCD Modelo'!K$2)</f>
        <v>0</v>
      </c>
      <c r="L47" s="12">
        <f>SUMIFS('Jan a Nov 2020'!$P:$P,'Jan a Nov 2020'!$B:$B,'FCD Modelo'!$D47,'Jan a Nov 2020'!$C:$C,'FCD Modelo'!L$2)</f>
        <v>0</v>
      </c>
      <c r="M47" s="12">
        <f>SUMIFS('Jan a Nov 2020'!$P:$P,'Jan a Nov 2020'!$B:$B,'FCD Modelo'!$D47,'Jan a Nov 2020'!$C:$C,'FCD Modelo'!M$2)</f>
        <v>0</v>
      </c>
      <c r="N47" s="12">
        <f>SUMIFS('Jan a Nov 2020'!$P:$P,'Jan a Nov 2020'!$B:$B,'FCD Modelo'!$D47,'Jan a Nov 2020'!$C:$C,'FCD Modelo'!N$2)</f>
        <v>0</v>
      </c>
      <c r="O47" s="12">
        <f>SUMIFS('Jan a Nov 2020'!$P:$P,'Jan a Nov 2020'!$B:$B,'FCD Modelo'!$D47,'Jan a Nov 2020'!$C:$C,'FCD Modelo'!O$2)</f>
        <v>0</v>
      </c>
      <c r="P47" s="12">
        <f>SUMIFS('Jan a Nov 2020'!$P:$P,'Jan a Nov 2020'!$B:$B,'FCD Modelo'!$D47,'Jan a Nov 2020'!$C:$C,'FCD Modelo'!P$2)</f>
        <v>0</v>
      </c>
      <c r="Q47" s="12">
        <f>SUMIFS('Jan a Nov 2020'!$P:$P,'Jan a Nov 2020'!$B:$B,'FCD Modelo'!$D47,'Jan a Nov 2020'!$C:$C,'FCD Modelo'!Q$2)</f>
        <v>0</v>
      </c>
      <c r="R47" s="12">
        <f>SUMIFS('Jan a Nov 2020'!$P:$P,'Jan a Nov 2020'!$B:$B,'FCD Modelo'!$D47,'Jan a Nov 2020'!$C:$C,'FCD Modelo'!R$2)</f>
        <v>0</v>
      </c>
      <c r="S47" s="12">
        <f>SUMIFS('Jan a Nov 2020'!$P:$P,'Jan a Nov 2020'!$B:$B,'FCD Modelo'!$D47,'Jan a Nov 2020'!$C:$C,'FCD Modelo'!S$2)</f>
        <v>0</v>
      </c>
      <c r="T47" s="12">
        <f>SUMIFS('Jan a Nov 2020'!$P:$P,'Jan a Nov 2020'!$B:$B,'FCD Modelo'!$D47,'Jan a Nov 2020'!$C:$C,'FCD Modelo'!T$2)</f>
        <v>0</v>
      </c>
      <c r="U47" s="13">
        <f t="shared" ref="U47:U48" si="18">SUM(I47:T47)</f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4">
        <v>80</v>
      </c>
      <c r="AF47" s="6" t="s">
        <v>154</v>
      </c>
    </row>
    <row r="48" spans="1:32" ht="15" customHeight="1" outlineLevel="1">
      <c r="A48" t="s">
        <v>155</v>
      </c>
      <c r="B48" t="s">
        <v>156</v>
      </c>
      <c r="D48" s="11" t="s">
        <v>157</v>
      </c>
      <c r="E48" s="12">
        <f>SUMIF('Dez 2019'!$B$2:$B$62,'FCD Modelo'!D48,'Dez 2019'!$O$2:$O$62)</f>
        <v>0</v>
      </c>
      <c r="F48" s="35"/>
      <c r="G48" s="12">
        <f>SUMIF('Jan a Nov 2020'!$B:$B,'FCD Modelo'!D48,'Jan a Nov 2020'!$P:$P)</f>
        <v>0</v>
      </c>
      <c r="H48" s="35"/>
      <c r="I48" s="12">
        <f>SUMIFS('Jan a Nov 2020'!$P:$P,'Jan a Nov 2020'!$B:$B,'FCD Modelo'!$D48,'Jan a Nov 2020'!$C:$C,'FCD Modelo'!I$2)</f>
        <v>0</v>
      </c>
      <c r="J48" s="12">
        <f>SUMIFS('Jan a Nov 2020'!$P:$P,'Jan a Nov 2020'!$B:$B,'FCD Modelo'!$D48,'Jan a Nov 2020'!$C:$C,'FCD Modelo'!J$2)</f>
        <v>0</v>
      </c>
      <c r="K48" s="12">
        <f>SUMIFS('Jan a Nov 2020'!$P:$P,'Jan a Nov 2020'!$B:$B,'FCD Modelo'!$D48,'Jan a Nov 2020'!$C:$C,'FCD Modelo'!K$2)</f>
        <v>0</v>
      </c>
      <c r="L48" s="12">
        <f>SUMIFS('Jan a Nov 2020'!$P:$P,'Jan a Nov 2020'!$B:$B,'FCD Modelo'!$D48,'Jan a Nov 2020'!$C:$C,'FCD Modelo'!L$2)</f>
        <v>0</v>
      </c>
      <c r="M48" s="12">
        <f>SUMIFS('Jan a Nov 2020'!$P:$P,'Jan a Nov 2020'!$B:$B,'FCD Modelo'!$D48,'Jan a Nov 2020'!$C:$C,'FCD Modelo'!M$2)</f>
        <v>0</v>
      </c>
      <c r="N48" s="12">
        <f>SUMIFS('Jan a Nov 2020'!$P:$P,'Jan a Nov 2020'!$B:$B,'FCD Modelo'!$D48,'Jan a Nov 2020'!$C:$C,'FCD Modelo'!N$2)</f>
        <v>0</v>
      </c>
      <c r="O48" s="12">
        <f>SUMIFS('Jan a Nov 2020'!$P:$P,'Jan a Nov 2020'!$B:$B,'FCD Modelo'!$D48,'Jan a Nov 2020'!$C:$C,'FCD Modelo'!O$2)</f>
        <v>0</v>
      </c>
      <c r="P48" s="12">
        <f>SUMIFS('Jan a Nov 2020'!$P:$P,'Jan a Nov 2020'!$B:$B,'FCD Modelo'!$D48,'Jan a Nov 2020'!$C:$C,'FCD Modelo'!P$2)</f>
        <v>0</v>
      </c>
      <c r="Q48" s="12">
        <f>SUMIFS('Jan a Nov 2020'!$P:$P,'Jan a Nov 2020'!$B:$B,'FCD Modelo'!$D48,'Jan a Nov 2020'!$C:$C,'FCD Modelo'!Q$2)</f>
        <v>0</v>
      </c>
      <c r="R48" s="12">
        <f>SUMIFS('Jan a Nov 2020'!$P:$P,'Jan a Nov 2020'!$B:$B,'FCD Modelo'!$D48,'Jan a Nov 2020'!$C:$C,'FCD Modelo'!R$2)</f>
        <v>0</v>
      </c>
      <c r="S48" s="12">
        <f>SUMIFS('Jan a Nov 2020'!$P:$P,'Jan a Nov 2020'!$B:$B,'FCD Modelo'!$D48,'Jan a Nov 2020'!$C:$C,'FCD Modelo'!S$2)</f>
        <v>0</v>
      </c>
      <c r="T48" s="12">
        <f>SUMIFS('Jan a Nov 2020'!$P:$P,'Jan a Nov 2020'!$B:$B,'FCD Modelo'!$D48,'Jan a Nov 2020'!$C:$C,'FCD Modelo'!T$2)</f>
        <v>0</v>
      </c>
      <c r="U48" s="13">
        <f t="shared" si="18"/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4">
        <v>82</v>
      </c>
      <c r="AF48" s="6" t="s">
        <v>158</v>
      </c>
    </row>
    <row r="49" spans="1:32" ht="15" customHeight="1">
      <c r="A49" t="s">
        <v>159</v>
      </c>
      <c r="B49" t="s">
        <v>160</v>
      </c>
      <c r="D49" s="22" t="s">
        <v>161</v>
      </c>
      <c r="E49" s="23">
        <f>SUM(E50:E51)</f>
        <v>0</v>
      </c>
      <c r="F49" s="37"/>
      <c r="G49" s="23">
        <f>SUM(G50:G51)</f>
        <v>0</v>
      </c>
      <c r="H49" s="37"/>
      <c r="I49" s="23">
        <f t="shared" ref="I49:U49" si="19">SUM(I50:I51)</f>
        <v>0</v>
      </c>
      <c r="J49" s="23">
        <f t="shared" si="19"/>
        <v>0</v>
      </c>
      <c r="K49" s="23">
        <f t="shared" si="19"/>
        <v>0</v>
      </c>
      <c r="L49" s="23">
        <f t="shared" si="19"/>
        <v>0</v>
      </c>
      <c r="M49" s="23">
        <f t="shared" si="19"/>
        <v>0</v>
      </c>
      <c r="N49" s="23">
        <f t="shared" si="19"/>
        <v>0</v>
      </c>
      <c r="O49" s="23">
        <f t="shared" si="19"/>
        <v>0</v>
      </c>
      <c r="P49" s="23">
        <f t="shared" si="19"/>
        <v>0</v>
      </c>
      <c r="Q49" s="23">
        <f t="shared" si="19"/>
        <v>0</v>
      </c>
      <c r="R49" s="23">
        <f t="shared" si="19"/>
        <v>0</v>
      </c>
      <c r="S49" s="23">
        <f t="shared" si="19"/>
        <v>0</v>
      </c>
      <c r="T49" s="23">
        <f t="shared" si="19"/>
        <v>0</v>
      </c>
      <c r="U49" s="23">
        <f t="shared" si="19"/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4">
        <v>83</v>
      </c>
      <c r="AF49" s="6" t="s">
        <v>162</v>
      </c>
    </row>
    <row r="50" spans="1:32" ht="15" customHeight="1" outlineLevel="1">
      <c r="A50" t="s">
        <v>163</v>
      </c>
      <c r="B50" t="s">
        <v>164</v>
      </c>
      <c r="D50" s="11" t="s">
        <v>165</v>
      </c>
      <c r="E50" s="12">
        <f>SUMIF('Dez 2019'!$B$2:$B$62,'FCD Modelo'!D50,'Dez 2019'!$O$2:$O$62)</f>
        <v>0</v>
      </c>
      <c r="F50" s="35"/>
      <c r="G50" s="12">
        <f>SUMIF('Jan a Nov 2020'!$B:$B,'FCD Modelo'!D50,'Jan a Nov 2020'!$P:$P)</f>
        <v>0</v>
      </c>
      <c r="H50" s="35"/>
      <c r="I50" s="12">
        <f>SUMIFS('Jan a Nov 2020'!$P:$P,'Jan a Nov 2020'!$B:$B,'FCD Modelo'!$D50,'Jan a Nov 2020'!$C:$C,'FCD Modelo'!I$2)</f>
        <v>0</v>
      </c>
      <c r="J50" s="12">
        <f>SUMIFS('Jan a Nov 2020'!$P:$P,'Jan a Nov 2020'!$B:$B,'FCD Modelo'!$D50,'Jan a Nov 2020'!$C:$C,'FCD Modelo'!J$2)</f>
        <v>0</v>
      </c>
      <c r="K50" s="12">
        <f>SUMIFS('Jan a Nov 2020'!$P:$P,'Jan a Nov 2020'!$B:$B,'FCD Modelo'!$D50,'Jan a Nov 2020'!$C:$C,'FCD Modelo'!K$2)</f>
        <v>0</v>
      </c>
      <c r="L50" s="12">
        <f>SUMIFS('Jan a Nov 2020'!$P:$P,'Jan a Nov 2020'!$B:$B,'FCD Modelo'!$D50,'Jan a Nov 2020'!$C:$C,'FCD Modelo'!L$2)</f>
        <v>0</v>
      </c>
      <c r="M50" s="12">
        <f>SUMIFS('Jan a Nov 2020'!$P:$P,'Jan a Nov 2020'!$B:$B,'FCD Modelo'!$D50,'Jan a Nov 2020'!$C:$C,'FCD Modelo'!M$2)</f>
        <v>0</v>
      </c>
      <c r="N50" s="12">
        <f>SUMIFS('Jan a Nov 2020'!$P:$P,'Jan a Nov 2020'!$B:$B,'FCD Modelo'!$D50,'Jan a Nov 2020'!$C:$C,'FCD Modelo'!N$2)</f>
        <v>0</v>
      </c>
      <c r="O50" s="12">
        <f>SUMIFS('Jan a Nov 2020'!$P:$P,'Jan a Nov 2020'!$B:$B,'FCD Modelo'!$D50,'Jan a Nov 2020'!$C:$C,'FCD Modelo'!O$2)</f>
        <v>0</v>
      </c>
      <c r="P50" s="12">
        <f>SUMIFS('Jan a Nov 2020'!$P:$P,'Jan a Nov 2020'!$B:$B,'FCD Modelo'!$D50,'Jan a Nov 2020'!$C:$C,'FCD Modelo'!P$2)</f>
        <v>0</v>
      </c>
      <c r="Q50" s="12">
        <f>SUMIFS('Jan a Nov 2020'!$P:$P,'Jan a Nov 2020'!$B:$B,'FCD Modelo'!$D50,'Jan a Nov 2020'!$C:$C,'FCD Modelo'!Q$2)</f>
        <v>0</v>
      </c>
      <c r="R50" s="12">
        <f>SUMIFS('Jan a Nov 2020'!$P:$P,'Jan a Nov 2020'!$B:$B,'FCD Modelo'!$D50,'Jan a Nov 2020'!$C:$C,'FCD Modelo'!R$2)</f>
        <v>0</v>
      </c>
      <c r="S50" s="12">
        <f>SUMIFS('Jan a Nov 2020'!$P:$P,'Jan a Nov 2020'!$B:$B,'FCD Modelo'!$D50,'Jan a Nov 2020'!$C:$C,'FCD Modelo'!S$2)</f>
        <v>0</v>
      </c>
      <c r="T50" s="12">
        <f>SUMIFS('Jan a Nov 2020'!$P:$P,'Jan a Nov 2020'!$B:$B,'FCD Modelo'!$D50,'Jan a Nov 2020'!$C:$C,'FCD Modelo'!T$2)</f>
        <v>0</v>
      </c>
      <c r="U50" s="13">
        <f t="shared" ref="U50:U51" si="20">SUM(I50:T50)</f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s="4">
        <v>85</v>
      </c>
      <c r="AF50" s="6" t="s">
        <v>166</v>
      </c>
    </row>
    <row r="51" spans="1:32" ht="15" customHeight="1" outlineLevel="1">
      <c r="A51" t="s">
        <v>167</v>
      </c>
      <c r="B51" t="s">
        <v>168</v>
      </c>
      <c r="D51" s="11" t="s">
        <v>169</v>
      </c>
      <c r="E51" s="12">
        <f>SUMIF('Dez 2019'!$B$2:$B$62,'FCD Modelo'!D51,'Dez 2019'!$O$2:$O$62)</f>
        <v>0</v>
      </c>
      <c r="F51" s="35"/>
      <c r="G51" s="12">
        <f>SUMIF('Jan a Nov 2020'!$B:$B,'FCD Modelo'!D51,'Jan a Nov 2020'!$P:$P)</f>
        <v>0</v>
      </c>
      <c r="H51" s="35"/>
      <c r="I51" s="12">
        <f>SUMIFS('Jan a Nov 2020'!$P:$P,'Jan a Nov 2020'!$B:$B,'FCD Modelo'!$D51,'Jan a Nov 2020'!$C:$C,'FCD Modelo'!I$2)</f>
        <v>0</v>
      </c>
      <c r="J51" s="12">
        <f>SUMIFS('Jan a Nov 2020'!$P:$P,'Jan a Nov 2020'!$B:$B,'FCD Modelo'!$D51,'Jan a Nov 2020'!$C:$C,'FCD Modelo'!J$2)</f>
        <v>0</v>
      </c>
      <c r="K51" s="12">
        <f>SUMIFS('Jan a Nov 2020'!$P:$P,'Jan a Nov 2020'!$B:$B,'FCD Modelo'!$D51,'Jan a Nov 2020'!$C:$C,'FCD Modelo'!K$2)</f>
        <v>0</v>
      </c>
      <c r="L51" s="12">
        <f>SUMIFS('Jan a Nov 2020'!$P:$P,'Jan a Nov 2020'!$B:$B,'FCD Modelo'!$D51,'Jan a Nov 2020'!$C:$C,'FCD Modelo'!L$2)</f>
        <v>0</v>
      </c>
      <c r="M51" s="12">
        <f>SUMIFS('Jan a Nov 2020'!$P:$P,'Jan a Nov 2020'!$B:$B,'FCD Modelo'!$D51,'Jan a Nov 2020'!$C:$C,'FCD Modelo'!M$2)</f>
        <v>0</v>
      </c>
      <c r="N51" s="12">
        <f>SUMIFS('Jan a Nov 2020'!$P:$P,'Jan a Nov 2020'!$B:$B,'FCD Modelo'!$D51,'Jan a Nov 2020'!$C:$C,'FCD Modelo'!N$2)</f>
        <v>0</v>
      </c>
      <c r="O51" s="12">
        <f>SUMIFS('Jan a Nov 2020'!$P:$P,'Jan a Nov 2020'!$B:$B,'FCD Modelo'!$D51,'Jan a Nov 2020'!$C:$C,'FCD Modelo'!O$2)</f>
        <v>0</v>
      </c>
      <c r="P51" s="12">
        <f>SUMIFS('Jan a Nov 2020'!$P:$P,'Jan a Nov 2020'!$B:$B,'FCD Modelo'!$D51,'Jan a Nov 2020'!$C:$C,'FCD Modelo'!P$2)</f>
        <v>0</v>
      </c>
      <c r="Q51" s="12">
        <f>SUMIFS('Jan a Nov 2020'!$P:$P,'Jan a Nov 2020'!$B:$B,'FCD Modelo'!$D51,'Jan a Nov 2020'!$C:$C,'FCD Modelo'!Q$2)</f>
        <v>0</v>
      </c>
      <c r="R51" s="12">
        <f>SUMIFS('Jan a Nov 2020'!$P:$P,'Jan a Nov 2020'!$B:$B,'FCD Modelo'!$D51,'Jan a Nov 2020'!$C:$C,'FCD Modelo'!R$2)</f>
        <v>0</v>
      </c>
      <c r="S51" s="12">
        <f>SUMIFS('Jan a Nov 2020'!$P:$P,'Jan a Nov 2020'!$B:$B,'FCD Modelo'!$D51,'Jan a Nov 2020'!$C:$C,'FCD Modelo'!S$2)</f>
        <v>0</v>
      </c>
      <c r="T51" s="12">
        <f>SUMIFS('Jan a Nov 2020'!$P:$P,'Jan a Nov 2020'!$B:$B,'FCD Modelo'!$D51,'Jan a Nov 2020'!$C:$C,'FCD Modelo'!T$2)</f>
        <v>0</v>
      </c>
      <c r="U51" s="13">
        <f t="shared" si="20"/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4">
        <v>86</v>
      </c>
      <c r="AF51" s="6" t="s">
        <v>170</v>
      </c>
    </row>
    <row r="52" spans="1:32" ht="15" customHeight="1">
      <c r="A52" t="s">
        <v>171</v>
      </c>
      <c r="B52" t="s">
        <v>172</v>
      </c>
      <c r="D52" s="9" t="s">
        <v>212</v>
      </c>
      <c r="E52" s="10">
        <f>E45+E46+E49</f>
        <v>0</v>
      </c>
      <c r="F52" s="34"/>
      <c r="G52" s="10">
        <f>G45+G46+G49</f>
        <v>14692736.089999998</v>
      </c>
      <c r="H52" s="34"/>
      <c r="I52" s="10">
        <f>I45+I46+I49</f>
        <v>0</v>
      </c>
      <c r="J52" s="10">
        <f t="shared" ref="J52:U52" si="21">J45+J46+J49</f>
        <v>0</v>
      </c>
      <c r="K52" s="10">
        <f t="shared" si="21"/>
        <v>0</v>
      </c>
      <c r="L52" s="10">
        <f t="shared" si="21"/>
        <v>0</v>
      </c>
      <c r="M52" s="10">
        <f t="shared" si="21"/>
        <v>0</v>
      </c>
      <c r="N52" s="10">
        <f>N45+N46+N49</f>
        <v>-1622035.26</v>
      </c>
      <c r="O52" s="10">
        <f t="shared" si="21"/>
        <v>-3366188.8799999994</v>
      </c>
      <c r="P52" s="10">
        <f t="shared" si="21"/>
        <v>29259005.520000003</v>
      </c>
      <c r="Q52" s="10">
        <f t="shared" si="21"/>
        <v>234228.08000000118</v>
      </c>
      <c r="R52" s="10">
        <f t="shared" si="21"/>
        <v>-2385711.6299999994</v>
      </c>
      <c r="S52" s="10">
        <f t="shared" si="21"/>
        <v>-2618504.7100000028</v>
      </c>
      <c r="T52" s="10">
        <f t="shared" si="21"/>
        <v>-4808057.03</v>
      </c>
      <c r="U52" s="10">
        <f t="shared" si="21"/>
        <v>14692736.089999996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4">
        <v>94</v>
      </c>
      <c r="AF52" s="6" t="s">
        <v>37</v>
      </c>
    </row>
    <row r="53" spans="1:32" ht="15" customHeight="1">
      <c r="A53" t="s">
        <v>173</v>
      </c>
      <c r="B53" t="s">
        <v>174</v>
      </c>
      <c r="D53" s="11" t="s">
        <v>175</v>
      </c>
      <c r="E53" s="12">
        <f>SUMIF('Dez 2019'!$B$2:$B$62,'FCD Modelo'!D53,'Dez 2019'!$O$2:$O$62)</f>
        <v>0</v>
      </c>
      <c r="F53" s="35"/>
      <c r="G53" s="12">
        <f>SUMIF('Jan a Nov 2020'!$B:$B,'FCD Modelo'!D53,'Jan a Nov 2020'!$P:$P)</f>
        <v>0</v>
      </c>
      <c r="H53" s="35"/>
      <c r="I53" s="12">
        <f>SUMIFS('Jan a Nov 2020'!$P:$P,'Jan a Nov 2020'!$B:$B,'FCD Modelo'!$D53,'Jan a Nov 2020'!$C:$C,'FCD Modelo'!I$2)</f>
        <v>0</v>
      </c>
      <c r="J53" s="12">
        <f>SUMIFS('Jan a Nov 2020'!$P:$P,'Jan a Nov 2020'!$B:$B,'FCD Modelo'!$D53,'Jan a Nov 2020'!$C:$C,'FCD Modelo'!J$2)</f>
        <v>0</v>
      </c>
      <c r="K53" s="12">
        <f>SUMIFS('Jan a Nov 2020'!$P:$P,'Jan a Nov 2020'!$B:$B,'FCD Modelo'!$D53,'Jan a Nov 2020'!$C:$C,'FCD Modelo'!K$2)</f>
        <v>0</v>
      </c>
      <c r="L53" s="12">
        <f>SUMIFS('Jan a Nov 2020'!$P:$P,'Jan a Nov 2020'!$B:$B,'FCD Modelo'!$D53,'Jan a Nov 2020'!$C:$C,'FCD Modelo'!L$2)</f>
        <v>0</v>
      </c>
      <c r="M53" s="12">
        <f>SUMIFS('Jan a Nov 2020'!$P:$P,'Jan a Nov 2020'!$B:$B,'FCD Modelo'!$D53,'Jan a Nov 2020'!$C:$C,'FCD Modelo'!M$2)</f>
        <v>0</v>
      </c>
      <c r="N53" s="12">
        <f>SUMIFS('Jan a Nov 2020'!$P:$P,'Jan a Nov 2020'!$B:$B,'FCD Modelo'!$D53,'Jan a Nov 2020'!$C:$C,'FCD Modelo'!N$2)</f>
        <v>0</v>
      </c>
      <c r="O53" s="12">
        <f>SUMIFS('Jan a Nov 2020'!$P:$P,'Jan a Nov 2020'!$B:$B,'FCD Modelo'!$D53,'Jan a Nov 2020'!$C:$C,'FCD Modelo'!O$2)</f>
        <v>0</v>
      </c>
      <c r="P53" s="12">
        <f>SUMIFS('Jan a Nov 2020'!$P:$P,'Jan a Nov 2020'!$B:$B,'FCD Modelo'!$D53,'Jan a Nov 2020'!$C:$C,'FCD Modelo'!P$2)</f>
        <v>0</v>
      </c>
      <c r="Q53" s="12">
        <f>SUMIFS('Jan a Nov 2020'!$P:$P,'Jan a Nov 2020'!$B:$B,'FCD Modelo'!$D53,'Jan a Nov 2020'!$C:$C,'FCD Modelo'!Q$2)</f>
        <v>0</v>
      </c>
      <c r="R53" s="12">
        <f>SUMIFS('Jan a Nov 2020'!$P:$P,'Jan a Nov 2020'!$B:$B,'FCD Modelo'!$D53,'Jan a Nov 2020'!$C:$C,'FCD Modelo'!R$2)</f>
        <v>0</v>
      </c>
      <c r="S53" s="12">
        <f>SUMIFS('Jan a Nov 2020'!$P:$P,'Jan a Nov 2020'!$B:$B,'FCD Modelo'!$D53,'Jan a Nov 2020'!$C:$C,'FCD Modelo'!S$2)</f>
        <v>0</v>
      </c>
      <c r="T53" s="12">
        <f>SUMIFS('Jan a Nov 2020'!$P:$P,'Jan a Nov 2020'!$B:$B,'FCD Modelo'!$D53,'Jan a Nov 2020'!$C:$C,'FCD Modelo'!T$2)</f>
        <v>0</v>
      </c>
      <c r="U53" s="13">
        <f t="shared" ref="U53:U54" si="22">SUM(I53:T53)</f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4">
        <v>95</v>
      </c>
      <c r="AF53" s="6" t="s">
        <v>176</v>
      </c>
    </row>
    <row r="54" spans="1:32" ht="15" customHeight="1">
      <c r="A54" t="s">
        <v>177</v>
      </c>
      <c r="B54" t="s">
        <v>178</v>
      </c>
      <c r="D54" s="16" t="s">
        <v>179</v>
      </c>
      <c r="E54" s="17">
        <f>E52+E53</f>
        <v>0</v>
      </c>
      <c r="F54" s="37"/>
      <c r="G54" s="17">
        <f>G52+G53</f>
        <v>14692736.089999998</v>
      </c>
      <c r="H54" s="37"/>
      <c r="I54" s="17">
        <f t="shared" ref="I54:T54" si="23">I52+I53</f>
        <v>0</v>
      </c>
      <c r="J54" s="17">
        <f t="shared" si="23"/>
        <v>0</v>
      </c>
      <c r="K54" s="17">
        <f t="shared" si="23"/>
        <v>0</v>
      </c>
      <c r="L54" s="17">
        <f t="shared" si="23"/>
        <v>0</v>
      </c>
      <c r="M54" s="17">
        <f t="shared" si="23"/>
        <v>0</v>
      </c>
      <c r="N54" s="17">
        <f t="shared" si="23"/>
        <v>-1622035.26</v>
      </c>
      <c r="O54" s="17">
        <f t="shared" si="23"/>
        <v>-3366188.8799999994</v>
      </c>
      <c r="P54" s="17">
        <f t="shared" si="23"/>
        <v>29259005.520000003</v>
      </c>
      <c r="Q54" s="17">
        <f t="shared" si="23"/>
        <v>234228.08000000118</v>
      </c>
      <c r="R54" s="17">
        <f t="shared" si="23"/>
        <v>-2385711.6299999994</v>
      </c>
      <c r="S54" s="17">
        <f t="shared" si="23"/>
        <v>-2618504.7100000028</v>
      </c>
      <c r="T54" s="17">
        <f t="shared" si="23"/>
        <v>-4808057.03</v>
      </c>
      <c r="U54" s="13">
        <f t="shared" si="22"/>
        <v>14692736.090000004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4">
        <v>96</v>
      </c>
      <c r="AF54" s="6" t="s">
        <v>180</v>
      </c>
    </row>
    <row r="55" spans="1:32" ht="15" customHeight="1">
      <c r="A55" t="s">
        <v>181</v>
      </c>
      <c r="B55" t="s">
        <v>182</v>
      </c>
      <c r="D55" s="18" t="s">
        <v>183</v>
      </c>
      <c r="E55" s="19">
        <v>0</v>
      </c>
      <c r="F55" s="38"/>
      <c r="G55" s="19">
        <f>E56</f>
        <v>0</v>
      </c>
      <c r="H55" s="38"/>
      <c r="I55" s="19">
        <v>0</v>
      </c>
      <c r="J55" s="19">
        <f>I56</f>
        <v>0</v>
      </c>
      <c r="K55" s="19">
        <f t="shared" ref="K55:T55" si="24">J56</f>
        <v>0</v>
      </c>
      <c r="L55" s="19">
        <f t="shared" si="24"/>
        <v>0</v>
      </c>
      <c r="M55" s="19">
        <f t="shared" si="24"/>
        <v>0</v>
      </c>
      <c r="N55" s="19">
        <f t="shared" si="24"/>
        <v>0</v>
      </c>
      <c r="O55" s="19">
        <f t="shared" si="24"/>
        <v>-1622035.26</v>
      </c>
      <c r="P55" s="19">
        <f t="shared" si="24"/>
        <v>-4988224.1399999997</v>
      </c>
      <c r="Q55" s="19">
        <f t="shared" si="24"/>
        <v>24270781.380000003</v>
      </c>
      <c r="R55" s="19">
        <f t="shared" si="24"/>
        <v>24505009.460000005</v>
      </c>
      <c r="S55" s="19">
        <f t="shared" si="24"/>
        <v>22119297.830000006</v>
      </c>
      <c r="T55" s="19">
        <f t="shared" si="24"/>
        <v>19500793.120000005</v>
      </c>
      <c r="U55" s="19">
        <f>E55</f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4">
        <v>97</v>
      </c>
      <c r="AF55" s="6" t="s">
        <v>184</v>
      </c>
    </row>
    <row r="56" spans="1:32" ht="15" customHeight="1">
      <c r="A56" t="s">
        <v>185</v>
      </c>
      <c r="B56" t="s">
        <v>186</v>
      </c>
      <c r="D56" s="18" t="s">
        <v>187</v>
      </c>
      <c r="E56" s="19">
        <f>E54+E55</f>
        <v>0</v>
      </c>
      <c r="F56" s="38"/>
      <c r="G56" s="19">
        <f>G54+G55</f>
        <v>14692736.089999998</v>
      </c>
      <c r="H56" s="38"/>
      <c r="I56" s="19">
        <f t="shared" ref="I56:U56" si="25">I54+I55</f>
        <v>0</v>
      </c>
      <c r="J56" s="19">
        <f t="shared" si="25"/>
        <v>0</v>
      </c>
      <c r="K56" s="19">
        <f t="shared" si="25"/>
        <v>0</v>
      </c>
      <c r="L56" s="19">
        <f t="shared" si="25"/>
        <v>0</v>
      </c>
      <c r="M56" s="19">
        <f t="shared" si="25"/>
        <v>0</v>
      </c>
      <c r="N56" s="19">
        <f t="shared" si="25"/>
        <v>-1622035.26</v>
      </c>
      <c r="O56" s="19">
        <f t="shared" si="25"/>
        <v>-4988224.1399999997</v>
      </c>
      <c r="P56" s="19">
        <f t="shared" si="25"/>
        <v>24270781.380000003</v>
      </c>
      <c r="Q56" s="19">
        <f t="shared" si="25"/>
        <v>24505009.460000005</v>
      </c>
      <c r="R56" s="19">
        <f t="shared" si="25"/>
        <v>22119297.830000006</v>
      </c>
      <c r="S56" s="19">
        <f t="shared" si="25"/>
        <v>19500793.120000005</v>
      </c>
      <c r="T56" s="19">
        <f t="shared" si="25"/>
        <v>14692736.090000004</v>
      </c>
      <c r="U56" s="19">
        <f t="shared" si="25"/>
        <v>14692736.090000004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4">
        <v>99</v>
      </c>
      <c r="AF56" s="6" t="s">
        <v>188</v>
      </c>
    </row>
    <row r="57" spans="1:32" ht="15" customHeight="1"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4">
        <v>103</v>
      </c>
      <c r="AF57" s="6" t="s">
        <v>191</v>
      </c>
    </row>
    <row r="58" spans="1:32" ht="15" customHeight="1"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4">
        <v>104</v>
      </c>
      <c r="AF58" s="6" t="s">
        <v>192</v>
      </c>
    </row>
    <row r="59" spans="1:32">
      <c r="R59" s="91"/>
      <c r="S59" s="91"/>
      <c r="T59" s="91"/>
      <c r="U59" s="91"/>
    </row>
    <row r="60" spans="1:32">
      <c r="U60" s="91"/>
    </row>
  </sheetData>
  <mergeCells count="8">
    <mergeCell ref="AH3:AI3"/>
    <mergeCell ref="AA3:AB3"/>
    <mergeCell ref="D1:D3"/>
    <mergeCell ref="W3:X3"/>
    <mergeCell ref="Y3:Z3"/>
    <mergeCell ref="AE3:AF3"/>
    <mergeCell ref="AC3:AD3"/>
    <mergeCell ref="I3:U3"/>
  </mergeCells>
  <phoneticPr fontId="10" type="noConversion"/>
  <conditionalFormatting sqref="E6:F6 H37:H44 E23:H27 F37:F42 E43:G44 E30:F30 H29:H30 E22:F22 H22 E18:F18 H18 H6 F29 E49:U49 E55:U56 E50:F51 E53:H54 E8:U10 E12:U16 E19:U20 E31:H36 E46:F48 H46:H48 H50:H51">
    <cfRule type="cellIs" dxfId="55" priority="78" operator="lessThan">
      <formula>0</formula>
    </cfRule>
  </conditionalFormatting>
  <conditionalFormatting sqref="E21:F21 H21">
    <cfRule type="cellIs" dxfId="54" priority="56" operator="lessThan">
      <formula>0</formula>
    </cfRule>
  </conditionalFormatting>
  <conditionalFormatting sqref="E37:E42">
    <cfRule type="cellIs" dxfId="53" priority="64" operator="lessThan">
      <formula>0</formula>
    </cfRule>
  </conditionalFormatting>
  <conditionalFormatting sqref="E7:F7 H7">
    <cfRule type="cellIs" dxfId="52" priority="62" operator="lessThan">
      <formula>0</formula>
    </cfRule>
  </conditionalFormatting>
  <conditionalFormatting sqref="E11:H11">
    <cfRule type="cellIs" dxfId="51" priority="60" operator="lessThan">
      <formula>0</formula>
    </cfRule>
  </conditionalFormatting>
  <conditionalFormatting sqref="E17:F17 H17">
    <cfRule type="cellIs" dxfId="50" priority="58" operator="lessThan">
      <formula>0</formula>
    </cfRule>
  </conditionalFormatting>
  <conditionalFormatting sqref="E28:F28 H28">
    <cfRule type="cellIs" dxfId="49" priority="54" operator="lessThan">
      <formula>0</formula>
    </cfRule>
  </conditionalFormatting>
  <conditionalFormatting sqref="E45:F45 H45">
    <cfRule type="cellIs" dxfId="48" priority="52" operator="lessThan">
      <formula>0</formula>
    </cfRule>
  </conditionalFormatting>
  <conditionalFormatting sqref="E52:H52">
    <cfRule type="cellIs" dxfId="47" priority="50" operator="lessThan">
      <formula>0</formula>
    </cfRule>
  </conditionalFormatting>
  <conditionalFormatting sqref="G29:G30">
    <cfRule type="cellIs" dxfId="46" priority="45" operator="lessThan">
      <formula>0</formula>
    </cfRule>
  </conditionalFormatting>
  <conditionalFormatting sqref="G46">
    <cfRule type="cellIs" dxfId="45" priority="47" operator="lessThan">
      <formula>0</formula>
    </cfRule>
  </conditionalFormatting>
  <conditionalFormatting sqref="G45">
    <cfRule type="cellIs" dxfId="44" priority="46" operator="lessThan">
      <formula>0</formula>
    </cfRule>
  </conditionalFormatting>
  <conditionalFormatting sqref="G28">
    <cfRule type="cellIs" dxfId="43" priority="44" operator="lessThan">
      <formula>0</formula>
    </cfRule>
  </conditionalFormatting>
  <conditionalFormatting sqref="G22">
    <cfRule type="cellIs" dxfId="42" priority="43" operator="lessThan">
      <formula>0</formula>
    </cfRule>
  </conditionalFormatting>
  <conditionalFormatting sqref="G21">
    <cfRule type="cellIs" dxfId="41" priority="42" operator="lessThan">
      <formula>0</formula>
    </cfRule>
  </conditionalFormatting>
  <conditionalFormatting sqref="G18">
    <cfRule type="cellIs" dxfId="40" priority="41" operator="lessThan">
      <formula>0</formula>
    </cfRule>
  </conditionalFormatting>
  <conditionalFormatting sqref="G17">
    <cfRule type="cellIs" dxfId="39" priority="40" operator="lessThan">
      <formula>0</formula>
    </cfRule>
  </conditionalFormatting>
  <conditionalFormatting sqref="G6">
    <cfRule type="cellIs" dxfId="38" priority="39" operator="lessThan">
      <formula>0</formula>
    </cfRule>
  </conditionalFormatting>
  <conditionalFormatting sqref="G7">
    <cfRule type="cellIs" dxfId="37" priority="38" operator="lessThan">
      <formula>0</formula>
    </cfRule>
  </conditionalFormatting>
  <conditionalFormatting sqref="E29">
    <cfRule type="cellIs" dxfId="36" priority="37" operator="lessThan">
      <formula>0</formula>
    </cfRule>
  </conditionalFormatting>
  <conditionalFormatting sqref="I6:T6">
    <cfRule type="cellIs" dxfId="35" priority="36" operator="lessThan">
      <formula>0</formula>
    </cfRule>
  </conditionalFormatting>
  <conditionalFormatting sqref="I7:T7">
    <cfRule type="cellIs" dxfId="34" priority="35" operator="lessThan">
      <formula>0</formula>
    </cfRule>
  </conditionalFormatting>
  <conditionalFormatting sqref="I11:U11">
    <cfRule type="cellIs" dxfId="33" priority="34" operator="lessThan">
      <formula>0</formula>
    </cfRule>
  </conditionalFormatting>
  <conditionalFormatting sqref="I17:U17">
    <cfRule type="cellIs" dxfId="32" priority="33" operator="lessThan">
      <formula>0</formula>
    </cfRule>
  </conditionalFormatting>
  <conditionalFormatting sqref="I23:U27">
    <cfRule type="cellIs" dxfId="31" priority="32" operator="lessThan">
      <formula>0</formula>
    </cfRule>
  </conditionalFormatting>
  <conditionalFormatting sqref="I29:U30">
    <cfRule type="cellIs" dxfId="30" priority="31" operator="lessThan">
      <formula>0</formula>
    </cfRule>
  </conditionalFormatting>
  <conditionalFormatting sqref="I28:U28">
    <cfRule type="cellIs" dxfId="29" priority="30" operator="lessThan">
      <formula>0</formula>
    </cfRule>
  </conditionalFormatting>
  <conditionalFormatting sqref="I22:U22">
    <cfRule type="cellIs" dxfId="28" priority="29" operator="lessThan">
      <formula>0</formula>
    </cfRule>
  </conditionalFormatting>
  <conditionalFormatting sqref="I21:U21">
    <cfRule type="cellIs" dxfId="27" priority="28" operator="lessThan">
      <formula>0</formula>
    </cfRule>
  </conditionalFormatting>
  <conditionalFormatting sqref="I36:U36">
    <cfRule type="cellIs" dxfId="26" priority="27" operator="lessThan">
      <formula>0</formula>
    </cfRule>
  </conditionalFormatting>
  <conditionalFormatting sqref="I43:U43">
    <cfRule type="cellIs" dxfId="25" priority="26" operator="lessThan">
      <formula>0</formula>
    </cfRule>
  </conditionalFormatting>
  <conditionalFormatting sqref="I45:U45">
    <cfRule type="cellIs" dxfId="24" priority="25" operator="lessThan">
      <formula>0</formula>
    </cfRule>
  </conditionalFormatting>
  <conditionalFormatting sqref="I46:U46">
    <cfRule type="cellIs" dxfId="23" priority="24" operator="lessThan">
      <formula>0</formula>
    </cfRule>
  </conditionalFormatting>
  <conditionalFormatting sqref="U6">
    <cfRule type="cellIs" dxfId="22" priority="23" operator="lessThan">
      <formula>0</formula>
    </cfRule>
  </conditionalFormatting>
  <conditionalFormatting sqref="U7">
    <cfRule type="cellIs" dxfId="21" priority="22" operator="lessThan">
      <formula>0</formula>
    </cfRule>
  </conditionalFormatting>
  <conditionalFormatting sqref="I18:U18">
    <cfRule type="cellIs" dxfId="20" priority="21" operator="lessThan">
      <formula>0</formula>
    </cfRule>
  </conditionalFormatting>
  <conditionalFormatting sqref="I52:U52">
    <cfRule type="cellIs" dxfId="19" priority="20" operator="lessThan">
      <formula>0</formula>
    </cfRule>
  </conditionalFormatting>
  <conditionalFormatting sqref="I31:T35">
    <cfRule type="cellIs" dxfId="18" priority="19" operator="lessThan">
      <formula>0</formula>
    </cfRule>
  </conditionalFormatting>
  <conditionalFormatting sqref="I37:T42">
    <cfRule type="cellIs" dxfId="17" priority="18" operator="lessThan">
      <formula>0</formula>
    </cfRule>
  </conditionalFormatting>
  <conditionalFormatting sqref="I44:T44">
    <cfRule type="cellIs" dxfId="16" priority="17" operator="lessThan">
      <formula>0</formula>
    </cfRule>
  </conditionalFormatting>
  <conditionalFormatting sqref="I47:T48">
    <cfRule type="cellIs" dxfId="15" priority="16" operator="lessThan">
      <formula>0</formula>
    </cfRule>
  </conditionalFormatting>
  <conditionalFormatting sqref="I50:T51">
    <cfRule type="cellIs" dxfId="14" priority="15" operator="lessThan">
      <formula>0</formula>
    </cfRule>
  </conditionalFormatting>
  <conditionalFormatting sqref="I53:T53">
    <cfRule type="cellIs" dxfId="13" priority="14" operator="lessThan">
      <formula>0</formula>
    </cfRule>
  </conditionalFormatting>
  <conditionalFormatting sqref="I54:T54">
    <cfRule type="cellIs" dxfId="12" priority="13" operator="lessThan">
      <formula>0</formula>
    </cfRule>
  </conditionalFormatting>
  <conditionalFormatting sqref="U31:U35">
    <cfRule type="cellIs" dxfId="11" priority="12" operator="lessThan">
      <formula>0</formula>
    </cfRule>
  </conditionalFormatting>
  <conditionalFormatting sqref="U37:U42">
    <cfRule type="cellIs" dxfId="10" priority="11" operator="lessThan">
      <formula>0</formula>
    </cfRule>
  </conditionalFormatting>
  <conditionalFormatting sqref="U44">
    <cfRule type="cellIs" dxfId="9" priority="10" operator="lessThan">
      <formula>0</formula>
    </cfRule>
  </conditionalFormatting>
  <conditionalFormatting sqref="U47">
    <cfRule type="cellIs" dxfId="8" priority="9" operator="lessThan">
      <formula>0</formula>
    </cfRule>
  </conditionalFormatting>
  <conditionalFormatting sqref="U48">
    <cfRule type="cellIs" dxfId="7" priority="8" operator="lessThan">
      <formula>0</formula>
    </cfRule>
  </conditionalFormatting>
  <conditionalFormatting sqref="U50">
    <cfRule type="cellIs" dxfId="6" priority="7" operator="lessThan">
      <formula>0</formula>
    </cfRule>
  </conditionalFormatting>
  <conditionalFormatting sqref="U51">
    <cfRule type="cellIs" dxfId="5" priority="6" operator="lessThan">
      <formula>0</formula>
    </cfRule>
  </conditionalFormatting>
  <conditionalFormatting sqref="U53">
    <cfRule type="cellIs" dxfId="4" priority="5" operator="lessThan">
      <formula>0</formula>
    </cfRule>
  </conditionalFormatting>
  <conditionalFormatting sqref="U54">
    <cfRule type="cellIs" dxfId="3" priority="4" operator="lessThan">
      <formula>0</formula>
    </cfRule>
  </conditionalFormatting>
  <conditionalFormatting sqref="G37:G42">
    <cfRule type="cellIs" dxfId="2" priority="3" operator="lessThan">
      <formula>0</formula>
    </cfRule>
  </conditionalFormatting>
  <conditionalFormatting sqref="G47:G48">
    <cfRule type="cellIs" dxfId="1" priority="2" operator="lessThan">
      <formula>0</formula>
    </cfRule>
  </conditionalFormatting>
  <conditionalFormatting sqref="G50:G51">
    <cfRule type="cellIs" dxfId="0" priority="1" operator="lessThan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8" fitToHeight="2" orientation="landscape" r:id="rId1"/>
  <rowBreaks count="1" manualBreakCount="1">
    <brk id="57" max="16383" man="1"/>
  </rowBreaks>
  <ignoredErrors>
    <ignoredError sqref="G55 J55:T55 U4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95AC-E6F7-415A-9BEC-9CE823F279B9}">
  <sheetPr>
    <pageSetUpPr fitToPage="1"/>
  </sheetPr>
  <dimension ref="A1:N46"/>
  <sheetViews>
    <sheetView showGridLines="0" zoomScale="115" zoomScaleNormal="115" workbookViewId="0">
      <selection activeCell="A7" sqref="A7:G7"/>
    </sheetView>
  </sheetViews>
  <sheetFormatPr defaultRowHeight="12.75"/>
  <cols>
    <col min="1" max="1" width="28" style="99" customWidth="1"/>
    <col min="2" max="3" width="14.42578125" style="99" customWidth="1"/>
    <col min="4" max="4" width="8.42578125" style="99" customWidth="1"/>
    <col min="5" max="5" width="14.7109375" style="99" bestFit="1" customWidth="1"/>
    <col min="6" max="6" width="8.42578125" style="99" customWidth="1"/>
    <col min="7" max="7" width="14.42578125" style="99" customWidth="1"/>
    <col min="8" max="8" width="8.42578125" style="99" customWidth="1"/>
    <col min="9" max="9" width="14.42578125" style="99" customWidth="1"/>
    <col min="10" max="10" width="8.42578125" style="99" customWidth="1"/>
    <col min="11" max="11" width="14.42578125" style="99" customWidth="1"/>
    <col min="12" max="12" width="8.42578125" style="99" customWidth="1"/>
    <col min="13" max="13" width="14.42578125" style="99" customWidth="1"/>
    <col min="14" max="14" width="8.42578125" style="99" customWidth="1"/>
    <col min="15" max="15" width="14.42578125" style="99" customWidth="1"/>
    <col min="16" max="16" width="8.42578125" style="99" customWidth="1"/>
    <col min="17" max="17" width="14.42578125" style="99" customWidth="1"/>
    <col min="18" max="18" width="8.42578125" style="99" customWidth="1"/>
    <col min="19" max="19" width="14.42578125" style="99" customWidth="1"/>
    <col min="20" max="20" width="8.42578125" style="99" customWidth="1"/>
    <col min="21" max="21" width="14.42578125" style="99" customWidth="1"/>
    <col min="22" max="22" width="8.42578125" style="99" customWidth="1"/>
    <col min="23" max="23" width="14.42578125" style="99" customWidth="1"/>
    <col min="24" max="24" width="8.42578125" style="99" customWidth="1"/>
    <col min="25" max="25" width="14.42578125" style="99" customWidth="1"/>
    <col min="26" max="26" width="8.42578125" style="99" customWidth="1"/>
    <col min="27" max="1025" width="14.42578125" style="99" customWidth="1"/>
    <col min="1026" max="16384" width="9.140625" style="99"/>
  </cols>
  <sheetData>
    <row r="1" spans="1:14">
      <c r="A1" s="98"/>
    </row>
    <row r="2" spans="1:14">
      <c r="A2" s="98"/>
    </row>
    <row r="3" spans="1:14">
      <c r="A3" s="170" t="s">
        <v>2752</v>
      </c>
      <c r="B3" s="100"/>
      <c r="C3" s="100"/>
      <c r="D3" s="100"/>
      <c r="E3" s="100"/>
      <c r="F3" s="100"/>
      <c r="G3" s="100"/>
    </row>
    <row r="4" spans="1:14">
      <c r="A4" s="172" t="s">
        <v>2760</v>
      </c>
      <c r="B4" s="101"/>
      <c r="C4" s="101"/>
      <c r="D4" s="101"/>
      <c r="E4" s="101"/>
      <c r="F4" s="101"/>
      <c r="G4" s="101"/>
    </row>
    <row r="5" spans="1:14">
      <c r="A5" s="172" t="s">
        <v>2754</v>
      </c>
      <c r="B5" s="101"/>
      <c r="C5" s="101"/>
      <c r="D5" s="101"/>
      <c r="E5" s="101"/>
      <c r="F5" s="101"/>
      <c r="G5" s="101"/>
    </row>
    <row r="6" spans="1:14">
      <c r="A6" s="172" t="s">
        <v>2757</v>
      </c>
      <c r="B6" s="101"/>
      <c r="C6" s="101"/>
      <c r="D6" s="101"/>
      <c r="E6" s="101"/>
      <c r="F6" s="101"/>
      <c r="G6" s="101"/>
    </row>
    <row r="7" spans="1:14">
      <c r="A7" s="176" t="s">
        <v>2764</v>
      </c>
      <c r="B7" s="102"/>
      <c r="C7" s="102"/>
      <c r="D7" s="102"/>
      <c r="E7" s="102"/>
      <c r="F7" s="102"/>
      <c r="G7" s="102"/>
    </row>
    <row r="8" spans="1:14">
      <c r="A8" s="103" t="s">
        <v>2697</v>
      </c>
    </row>
    <row r="9" spans="1:14">
      <c r="A9" s="104" t="s">
        <v>2700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>
      <c r="A10" s="105" t="s">
        <v>2701</v>
      </c>
      <c r="B10" s="106" t="s">
        <v>2702</v>
      </c>
      <c r="C10" s="107" t="s">
        <v>2703</v>
      </c>
      <c r="D10" s="114" t="s">
        <v>217</v>
      </c>
      <c r="E10" s="108" t="s">
        <v>2704</v>
      </c>
      <c r="F10" s="115" t="s">
        <v>217</v>
      </c>
      <c r="G10" s="107" t="s">
        <v>2705</v>
      </c>
      <c r="H10" s="114" t="s">
        <v>217</v>
      </c>
      <c r="I10" s="108" t="s">
        <v>2706</v>
      </c>
      <c r="J10" s="115" t="s">
        <v>217</v>
      </c>
      <c r="K10" s="107" t="s">
        <v>2707</v>
      </c>
      <c r="L10" s="114" t="s">
        <v>217</v>
      </c>
      <c r="M10" s="108" t="s">
        <v>2708</v>
      </c>
      <c r="N10" s="115" t="s">
        <v>217</v>
      </c>
    </row>
    <row r="11" spans="1:14">
      <c r="A11" s="116" t="s">
        <v>2698</v>
      </c>
      <c r="B11" s="117">
        <v>50754811.5</v>
      </c>
      <c r="C11" s="125"/>
      <c r="D11" s="109" t="str">
        <f>IF(C11&lt;&gt;"",CONCATENATE((C11*100)/$B$11,"%"),"")</f>
        <v/>
      </c>
      <c r="E11" s="118"/>
      <c r="F11" s="109" t="str">
        <f>IF(E11&lt;&gt;"",CONCATENATE((E11*100)/#REF!,"%"),"")</f>
        <v/>
      </c>
      <c r="G11" s="118"/>
      <c r="H11" s="109" t="str">
        <f>IF(G11&lt;&gt;"",CONCATENATE((G11*100)/#REF!,"%"),"")</f>
        <v/>
      </c>
      <c r="I11" s="118"/>
      <c r="J11" s="109" t="str">
        <f>IF(I11&lt;&gt;"",CONCATENATE((I11*100)/#REF!,"%"),"")</f>
        <v/>
      </c>
      <c r="K11" s="118"/>
      <c r="L11" s="109" t="str">
        <f>IF(K11&lt;&gt;"",CONCATENATE((K11*100)/#REF!,"%"),"")</f>
        <v/>
      </c>
      <c r="M11" s="118">
        <f>SUM(M12:M15)</f>
        <v>0</v>
      </c>
      <c r="N11" s="173">
        <f>M11/B11</f>
        <v>0</v>
      </c>
    </row>
    <row r="12" spans="1:14">
      <c r="A12" s="119" t="s">
        <v>31</v>
      </c>
      <c r="B12" s="120"/>
      <c r="C12" s="126"/>
      <c r="D12" s="111" t="str">
        <f>IF(C12&lt;&gt;"",CONCATENATE((C12*100)/#REF!,"%"),"")</f>
        <v/>
      </c>
      <c r="E12" s="121"/>
      <c r="F12" s="111" t="str">
        <f>IF(E12&lt;&gt;"",CONCATENATE((E12*100)/#REF!,"%"),"")</f>
        <v/>
      </c>
      <c r="G12" s="121"/>
      <c r="H12" s="111" t="str">
        <f>IF(G12&lt;&gt;"",CONCATENATE((G12*100)/#REF!,"%"),"")</f>
        <v/>
      </c>
      <c r="I12" s="121"/>
      <c r="J12" s="111" t="str">
        <f>IF(I12&lt;&gt;"",CONCATENATE((I12*100)/#REF!,"%"),"")</f>
        <v/>
      </c>
      <c r="K12" s="121"/>
      <c r="L12" s="111" t="str">
        <f>IF(K12&lt;&gt;"",CONCATENATE((K12*100)/#REF!,"%"),"")</f>
        <v/>
      </c>
      <c r="M12" s="121">
        <f>SUMIF('FCD Modelo'!$D$6:$D$56,'Planilha 3.5.2'!A12,'FCD Modelo'!$N$6:$N$56)</f>
        <v>0</v>
      </c>
      <c r="N12" s="112"/>
    </row>
    <row r="13" spans="1:14">
      <c r="A13" s="119"/>
      <c r="B13" s="120"/>
      <c r="C13" s="126"/>
      <c r="D13" s="111" t="str">
        <f>IF(C13&lt;&gt;"",CONCATENATE((C13*100)/#REF!,"%"),"")</f>
        <v/>
      </c>
      <c r="E13" s="121"/>
      <c r="F13" s="111" t="str">
        <f>IF(E13&lt;&gt;"",CONCATENATE((E13*100)/#REF!,"%"),"")</f>
        <v/>
      </c>
      <c r="G13" s="121"/>
      <c r="H13" s="111" t="str">
        <f>IF(G13&lt;&gt;"",CONCATENATE((G13*100)/#REF!,"%"),"")</f>
        <v/>
      </c>
      <c r="I13" s="121"/>
      <c r="J13" s="111" t="str">
        <f>IF(I13&lt;&gt;"",CONCATENATE((I13*100)/#REF!,"%"),"")</f>
        <v/>
      </c>
      <c r="K13" s="121"/>
      <c r="L13" s="111" t="str">
        <f>IF(K13&lt;&gt;"",CONCATENATE((K13*100)/#REF!,"%"),"")</f>
        <v/>
      </c>
      <c r="M13" s="121"/>
      <c r="N13" s="112" t="str">
        <f>IF(M13&lt;&gt;"",CONCATENATE((M13*100)/#REF!,"%"),"")</f>
        <v/>
      </c>
    </row>
    <row r="14" spans="1:14">
      <c r="A14" s="119"/>
      <c r="B14" s="120"/>
      <c r="C14" s="126"/>
      <c r="D14" s="111" t="str">
        <f>IF(C14&lt;&gt;"",CONCATENATE((C14*100)/#REF!,"%"),"")</f>
        <v/>
      </c>
      <c r="E14" s="121"/>
      <c r="F14" s="111" t="str">
        <f>IF(E14&lt;&gt;"",CONCATENATE((E14*100)/#REF!,"%"),"")</f>
        <v/>
      </c>
      <c r="G14" s="121"/>
      <c r="H14" s="111" t="str">
        <f>IF(G14&lt;&gt;"",CONCATENATE((G14*100)/#REF!,"%"),"")</f>
        <v/>
      </c>
      <c r="I14" s="121"/>
      <c r="J14" s="111" t="str">
        <f>IF(I14&lt;&gt;"",CONCATENATE((I14*100)/#REF!,"%"),"")</f>
        <v/>
      </c>
      <c r="K14" s="121"/>
      <c r="L14" s="111" t="str">
        <f>IF(K14&lt;&gt;"",CONCATENATE((K14*100)/#REF!,"%"),"")</f>
        <v/>
      </c>
      <c r="M14" s="121"/>
      <c r="N14" s="112" t="str">
        <f>IF(M14&lt;&gt;"",CONCATENATE((M14*100)/#REF!,"%"),"")</f>
        <v/>
      </c>
    </row>
    <row r="15" spans="1:14">
      <c r="A15" s="119"/>
      <c r="B15" s="120"/>
      <c r="C15" s="126"/>
      <c r="D15" s="111" t="str">
        <f>IF(C15&lt;&gt;"",CONCATENATE((C15*100)/#REF!,"%"),"")</f>
        <v/>
      </c>
      <c r="E15" s="121"/>
      <c r="F15" s="111" t="str">
        <f>IF(E15&lt;&gt;"",CONCATENATE((E15*100)/#REF!,"%"),"")</f>
        <v/>
      </c>
      <c r="G15" s="121"/>
      <c r="H15" s="111" t="str">
        <f>IF(G15&lt;&gt;"",CONCATENATE((G15*100)/#REF!,"%"),"")</f>
        <v/>
      </c>
      <c r="I15" s="121"/>
      <c r="J15" s="111" t="str">
        <f>IF(I15&lt;&gt;"",CONCATENATE((I15*100)/#REF!,"%"),"")</f>
        <v/>
      </c>
      <c r="K15" s="121"/>
      <c r="L15" s="111" t="str">
        <f>IF(K15&lt;&gt;"",CONCATENATE((K15*100)/#REF!,"%"),"")</f>
        <v/>
      </c>
      <c r="M15" s="121"/>
      <c r="N15" s="112" t="str">
        <f>IF(M15&lt;&gt;"",CONCATENATE((M15*100)/#REF!,"%"),"")</f>
        <v/>
      </c>
    </row>
    <row r="16" spans="1:14">
      <c r="A16" s="116" t="s">
        <v>2699</v>
      </c>
      <c r="B16" s="123">
        <v>-50754811.5</v>
      </c>
      <c r="C16" s="127"/>
      <c r="D16" s="113" t="str">
        <f>IF(C16&lt;&gt;"",CONCATENATE((C16*100)/#REF!,"%"),"")</f>
        <v/>
      </c>
      <c r="E16" s="124"/>
      <c r="F16" s="113" t="str">
        <f>IF(E16&lt;&gt;"",CONCATENATE((E16*100)/#REF!,"%"),"")</f>
        <v/>
      </c>
      <c r="G16" s="124"/>
      <c r="H16" s="113" t="str">
        <f>IF(G16&lt;&gt;"",CONCATENATE((G16*100)/#REF!,"%"),"")</f>
        <v/>
      </c>
      <c r="I16" s="124"/>
      <c r="J16" s="113" t="str">
        <f>IF(I16&lt;&gt;"",CONCATENATE((I16*100)/#REF!,"%"),"")</f>
        <v/>
      </c>
      <c r="K16" s="124"/>
      <c r="L16" s="113" t="str">
        <f>IF(K16&lt;&gt;"",CONCATENATE((K16*100)/#REF!,"%"),"")</f>
        <v/>
      </c>
      <c r="M16" s="124">
        <f>SUM(M17:M24)</f>
        <v>-1622035.26</v>
      </c>
      <c r="N16" s="174">
        <f>M16/B16</f>
        <v>3.1958256016771928E-2</v>
      </c>
    </row>
    <row r="17" spans="1:14">
      <c r="A17" s="130"/>
      <c r="B17" s="120"/>
      <c r="C17" s="131"/>
      <c r="D17" s="132"/>
      <c r="E17" s="121"/>
      <c r="F17" s="132"/>
      <c r="G17" s="121"/>
      <c r="H17" s="132"/>
      <c r="I17" s="121"/>
      <c r="J17" s="132"/>
      <c r="K17" s="121"/>
      <c r="L17" s="132"/>
      <c r="M17" s="121"/>
      <c r="N17" s="112"/>
    </row>
    <row r="18" spans="1:14">
      <c r="A18" s="130" t="s">
        <v>227</v>
      </c>
      <c r="B18" s="120"/>
      <c r="C18" s="131"/>
      <c r="D18" s="132"/>
      <c r="E18" s="121"/>
      <c r="F18" s="132"/>
      <c r="G18" s="121"/>
      <c r="H18" s="132"/>
      <c r="I18" s="121"/>
      <c r="J18" s="132"/>
      <c r="K18" s="121"/>
      <c r="L18" s="132"/>
      <c r="M18" s="121">
        <f>SUMIF('FCD Modelo'!$D$6:$D$56,'Planilha 3.5.2'!A18,'FCD Modelo'!$N$6:$N$56)</f>
        <v>-1620409.06</v>
      </c>
      <c r="N18" s="112"/>
    </row>
    <row r="19" spans="1:14">
      <c r="A19" s="130" t="s">
        <v>228</v>
      </c>
      <c r="B19" s="120"/>
      <c r="C19" s="131"/>
      <c r="D19" s="132"/>
      <c r="E19" s="121"/>
      <c r="F19" s="132"/>
      <c r="G19" s="121"/>
      <c r="H19" s="132"/>
      <c r="I19" s="121"/>
      <c r="J19" s="132"/>
      <c r="K19" s="121"/>
      <c r="L19" s="132"/>
      <c r="M19" s="121">
        <f>SUMIF('FCD Modelo'!$D$6:$D$56,'Planilha 3.5.2'!A19,'FCD Modelo'!$N$6:$N$56)</f>
        <v>0</v>
      </c>
      <c r="N19" s="112"/>
    </row>
    <row r="20" spans="1:14">
      <c r="A20" s="130" t="s">
        <v>55</v>
      </c>
      <c r="B20" s="120"/>
      <c r="C20" s="131"/>
      <c r="D20" s="132"/>
      <c r="E20" s="121"/>
      <c r="F20" s="132"/>
      <c r="G20" s="121"/>
      <c r="H20" s="132"/>
      <c r="I20" s="121"/>
      <c r="J20" s="132"/>
      <c r="K20" s="121"/>
      <c r="L20" s="132"/>
      <c r="M20" s="121">
        <f>SUMIF('FCD Modelo'!$D$6:$D$56,'Planilha 3.5.2'!A20,'FCD Modelo'!$N$6:$N$56)</f>
        <v>-1583.94</v>
      </c>
      <c r="N20" s="112"/>
    </row>
    <row r="21" spans="1:14">
      <c r="A21" s="130" t="s">
        <v>59</v>
      </c>
      <c r="B21" s="120"/>
      <c r="C21" s="131"/>
      <c r="D21" s="132"/>
      <c r="E21" s="121"/>
      <c r="F21" s="132"/>
      <c r="G21" s="121"/>
      <c r="H21" s="132"/>
      <c r="I21" s="121"/>
      <c r="J21" s="132"/>
      <c r="K21" s="121"/>
      <c r="L21" s="132"/>
      <c r="M21" s="121">
        <f>SUMIF('FCD Modelo'!$D$6:$D$56,'Planilha 3.5.2'!A21,'FCD Modelo'!$N$6:$N$56)</f>
        <v>0</v>
      </c>
      <c r="N21" s="112"/>
    </row>
    <row r="22" spans="1:14">
      <c r="A22" s="130" t="s">
        <v>2763</v>
      </c>
      <c r="B22" s="120"/>
      <c r="C22" s="131"/>
      <c r="D22" s="132"/>
      <c r="E22" s="121"/>
      <c r="F22" s="132"/>
      <c r="G22" s="121"/>
      <c r="H22" s="132"/>
      <c r="I22" s="121"/>
      <c r="J22" s="132"/>
      <c r="K22" s="121"/>
      <c r="L22" s="132"/>
      <c r="M22" s="121">
        <v>0</v>
      </c>
      <c r="N22" s="112"/>
    </row>
    <row r="23" spans="1:14">
      <c r="A23" s="130" t="s">
        <v>120</v>
      </c>
      <c r="B23" s="120"/>
      <c r="C23" s="131"/>
      <c r="D23" s="132"/>
      <c r="E23" s="121"/>
      <c r="F23" s="132"/>
      <c r="G23" s="121"/>
      <c r="H23" s="132"/>
      <c r="I23" s="121"/>
      <c r="J23" s="132"/>
      <c r="K23" s="121"/>
      <c r="L23" s="132"/>
      <c r="M23" s="121">
        <f>SUMIF('FCD Modelo'!$D$6:$D$56,'Planilha 3.5.2'!A23,'FCD Modelo'!$N$6:$N$56)</f>
        <v>0.14000000000000001</v>
      </c>
      <c r="N23" s="112"/>
    </row>
    <row r="24" spans="1:14">
      <c r="A24" s="119" t="s">
        <v>654</v>
      </c>
      <c r="B24" s="120"/>
      <c r="C24" s="126"/>
      <c r="D24" s="111" t="str">
        <f>IF(C24&lt;&gt;"",CONCATENATE((C24*100)/#REF!,"%"),"")</f>
        <v/>
      </c>
      <c r="E24" s="121"/>
      <c r="F24" s="111" t="str">
        <f>IF(E24&lt;&gt;"",CONCATENATE((E24*100)/#REF!,"%"),"")</f>
        <v/>
      </c>
      <c r="G24" s="121"/>
      <c r="H24" s="111" t="str">
        <f>IF(G24&lt;&gt;"",CONCATENATE((G24*100)/#REF!,"%"),"")</f>
        <v/>
      </c>
      <c r="I24" s="121"/>
      <c r="J24" s="111" t="str">
        <f>IF(I24&lt;&gt;"",CONCATENATE((I24*100)/#REF!,"%"),"")</f>
        <v/>
      </c>
      <c r="K24" s="121"/>
      <c r="L24" s="111" t="str">
        <f>IF(K24&lt;&gt;"",CONCATENATE((K24*100)/#REF!,"%"),"")</f>
        <v/>
      </c>
      <c r="M24" s="121">
        <f>SUMIF('FCD Modelo'!$D$6:$D$56,'Planilha 3.5.2'!A24,'FCD Modelo'!$N$6:$N$56)</f>
        <v>-42.4</v>
      </c>
      <c r="N24" s="112"/>
    </row>
    <row r="25" spans="1:14">
      <c r="A25" s="119"/>
      <c r="B25" s="120"/>
      <c r="C25" s="126"/>
      <c r="D25" s="111" t="str">
        <f>IF(C25&lt;&gt;"",CONCATENATE((C25*100)/#REF!,"%"),"")</f>
        <v/>
      </c>
      <c r="E25" s="121"/>
      <c r="F25" s="111" t="str">
        <f>IF(E25&lt;&gt;"",CONCATENATE((E25*100)/#REF!,"%"),"")</f>
        <v/>
      </c>
      <c r="G25" s="121"/>
      <c r="H25" s="111" t="str">
        <f>IF(G25&lt;&gt;"",CONCATENATE((G25*100)/#REF!,"%"),"")</f>
        <v/>
      </c>
      <c r="I25" s="121"/>
      <c r="J25" s="111" t="str">
        <f>IF(I25&lt;&gt;"",CONCATENATE((I25*100)/#REF!,"%"),"")</f>
        <v/>
      </c>
      <c r="K25" s="121"/>
      <c r="L25" s="111" t="str">
        <f>IF(K25&lt;&gt;"",CONCATENATE((K25*100)/#REF!,"%"),"")</f>
        <v/>
      </c>
      <c r="M25" s="121"/>
      <c r="N25" s="112" t="str">
        <f>IF(M25&lt;&gt;"",CONCATENATE((M25*100)/#REF!,"%"),"")</f>
        <v/>
      </c>
    </row>
    <row r="26" spans="1:14">
      <c r="A26" s="119"/>
      <c r="B26" s="120"/>
      <c r="C26" s="126"/>
      <c r="D26" s="111" t="str">
        <f>IF(C26&lt;&gt;"",CONCATENATE((C26*100)/#REF!,"%"),"")</f>
        <v/>
      </c>
      <c r="E26" s="121"/>
      <c r="F26" s="111" t="str">
        <f>IF(E26&lt;&gt;"",CONCATENATE((E26*100)/#REF!,"%"),"")</f>
        <v/>
      </c>
      <c r="G26" s="121"/>
      <c r="H26" s="111" t="str">
        <f>IF(G26&lt;&gt;"",CONCATENATE((G26*100)/#REF!,"%"),"")</f>
        <v/>
      </c>
      <c r="I26" s="121"/>
      <c r="J26" s="111" t="str">
        <f>IF(I26&lt;&gt;"",CONCATENATE((I26*100)/#REF!,"%"),"")</f>
        <v/>
      </c>
      <c r="K26" s="121"/>
      <c r="L26" s="111" t="str">
        <f>IF(K26&lt;&gt;"",CONCATENATE((K26*100)/#REF!,"%"),"")</f>
        <v/>
      </c>
      <c r="M26" s="121"/>
      <c r="N26" s="112" t="str">
        <f>IF(M26&lt;&gt;"",CONCATENATE((M26*100)/#REF!,"%"),"")</f>
        <v/>
      </c>
    </row>
    <row r="27" spans="1:14">
      <c r="A27" s="119"/>
      <c r="B27" s="120"/>
      <c r="C27" s="126"/>
      <c r="D27" s="111" t="str">
        <f>IF(C27&lt;&gt;"",CONCATENATE((C27*100)/#REF!,"%"),"")</f>
        <v/>
      </c>
      <c r="E27" s="121"/>
      <c r="F27" s="111" t="str">
        <f>IF(E27&lt;&gt;"",CONCATENATE((E27*100)/#REF!,"%"),"")</f>
        <v/>
      </c>
      <c r="G27" s="121"/>
      <c r="H27" s="111" t="str">
        <f>IF(G27&lt;&gt;"",CONCATENATE((G27*100)/#REF!,"%"),"")</f>
        <v/>
      </c>
      <c r="I27" s="121"/>
      <c r="J27" s="111" t="str">
        <f>IF(I27&lt;&gt;"",CONCATENATE((I27*100)/#REF!,"%"),"")</f>
        <v/>
      </c>
      <c r="K27" s="121"/>
      <c r="L27" s="111" t="str">
        <f>IF(K27&lt;&gt;"",CONCATENATE((K27*100)/#REF!,"%"),"")</f>
        <v/>
      </c>
      <c r="M27" s="121"/>
      <c r="N27" s="112" t="str">
        <f>IF(M27&lt;&gt;"",CONCATENATE((M27*100)/#REF!,"%"),"")</f>
        <v/>
      </c>
    </row>
    <row r="28" spans="1:14">
      <c r="A28" s="105" t="s">
        <v>2709</v>
      </c>
      <c r="B28" s="106" t="s">
        <v>2702</v>
      </c>
      <c r="C28" s="107" t="s">
        <v>2710</v>
      </c>
      <c r="D28" s="114" t="s">
        <v>217</v>
      </c>
      <c r="E28" s="108" t="s">
        <v>2711</v>
      </c>
      <c r="F28" s="115" t="s">
        <v>217</v>
      </c>
      <c r="G28" s="107" t="s">
        <v>2712</v>
      </c>
      <c r="H28" s="114" t="s">
        <v>217</v>
      </c>
      <c r="I28" s="108" t="s">
        <v>2713</v>
      </c>
      <c r="J28" s="115" t="s">
        <v>217</v>
      </c>
      <c r="K28" s="107" t="s">
        <v>2714</v>
      </c>
      <c r="L28" s="114" t="s">
        <v>217</v>
      </c>
      <c r="M28" s="108" t="s">
        <v>2715</v>
      </c>
      <c r="N28" s="115" t="s">
        <v>217</v>
      </c>
    </row>
    <row r="29" spans="1:14">
      <c r="A29" s="116" t="s">
        <v>2698</v>
      </c>
      <c r="B29" s="117">
        <f>B11</f>
        <v>50754811.5</v>
      </c>
      <c r="C29" s="118">
        <f>SUM(C30:C33)</f>
        <v>0</v>
      </c>
      <c r="D29" s="173">
        <f>C29/B29</f>
        <v>0</v>
      </c>
      <c r="E29" s="118">
        <f>SUM(E30:E33)</f>
        <v>31862742.780000001</v>
      </c>
      <c r="F29" s="173">
        <f>E29/B29</f>
        <v>0.62777777787629063</v>
      </c>
      <c r="G29" s="118">
        <f>SUM(G30:G33)</f>
        <v>9305048.7699999996</v>
      </c>
      <c r="H29" s="173">
        <f>G29/B29</f>
        <v>0.18333333323482048</v>
      </c>
      <c r="I29" s="118">
        <f>SUM(I30:I33)</f>
        <v>5075481.1500000004</v>
      </c>
      <c r="J29" s="173">
        <f>I29/B29</f>
        <v>0.1</v>
      </c>
      <c r="K29" s="118">
        <f>SUM(K30:K33)</f>
        <v>5372492.21</v>
      </c>
      <c r="L29" s="173">
        <f>K29/B29</f>
        <v>0.10585187987546757</v>
      </c>
      <c r="M29" s="118">
        <f>SUM(M30:M33)</f>
        <v>0</v>
      </c>
      <c r="N29" s="173">
        <f>M29/B29</f>
        <v>0</v>
      </c>
    </row>
    <row r="30" spans="1:14">
      <c r="A30" s="119" t="s">
        <v>31</v>
      </c>
      <c r="B30" s="120">
        <f>B12</f>
        <v>0</v>
      </c>
      <c r="C30" s="121">
        <f>SUMIF('FCD Modelo'!$D$6:$D$56,A30,'FCD Modelo'!$O$6:$O$56)</f>
        <v>0</v>
      </c>
      <c r="D30" s="111"/>
      <c r="E30" s="121">
        <f>SUMIF('FCD Modelo'!$D$6:$D$56,A30,'FCD Modelo'!$P$6:$P$56)</f>
        <v>31862742.780000001</v>
      </c>
      <c r="F30" s="111"/>
      <c r="G30" s="121">
        <f>SUMIF('FCD Modelo'!$D$6:$D$56,A30,'FCD Modelo'!$Q$6:$Q$56)</f>
        <v>9305048.7699999996</v>
      </c>
      <c r="H30" s="111"/>
      <c r="I30" s="121">
        <f>SUMIF('FCD Modelo'!$D$6:$D$56,A30,'FCD Modelo'!$R$6:$R$56)</f>
        <v>5075481.1500000004</v>
      </c>
      <c r="J30" s="111"/>
      <c r="K30" s="121">
        <f>SUMIF('FCD Modelo'!$D$6:$D$56,A30,'FCD Modelo'!$S$6:$S$56)</f>
        <v>5372492.21</v>
      </c>
      <c r="L30" s="111"/>
      <c r="M30" s="121">
        <f>SUMIF('FCD Modelo'!$D$6:$D$56,A30,'FCD Modelo'!$T$6:$T$56)</f>
        <v>0</v>
      </c>
      <c r="N30" s="112"/>
    </row>
    <row r="31" spans="1:14">
      <c r="A31" s="119"/>
      <c r="B31" s="122"/>
      <c r="C31" s="126"/>
      <c r="D31" s="111" t="str">
        <f>IF(C31&lt;&gt;"",CONCATENATE((C31*100)/#REF!,"%"),"")</f>
        <v/>
      </c>
      <c r="E31" s="121"/>
      <c r="F31" s="111" t="str">
        <f>IF(E31&lt;&gt;"",CONCATENATE((E31*100)/#REF!,"%"),"")</f>
        <v/>
      </c>
      <c r="G31" s="121"/>
      <c r="H31" s="111" t="str">
        <f>IF(G31&lt;&gt;"",CONCATENATE((G31*100)/#REF!,"%"),"")</f>
        <v/>
      </c>
      <c r="I31" s="121"/>
      <c r="J31" s="111" t="str">
        <f>IF(I31&lt;&gt;"",CONCATENATE((I31*100)/#REF!,"%"),"")</f>
        <v/>
      </c>
      <c r="K31" s="121"/>
      <c r="L31" s="111" t="str">
        <f>IF(K31&lt;&gt;"",CONCATENATE((K31*100)/#REF!,"%"),"")</f>
        <v/>
      </c>
      <c r="M31" s="121"/>
      <c r="N31" s="112" t="str">
        <f>IF(M31&lt;&gt;"",CONCATENATE((M31*100)/#REF!,"%"),"")</f>
        <v/>
      </c>
    </row>
    <row r="32" spans="1:14">
      <c r="A32" s="119"/>
      <c r="B32" s="122"/>
      <c r="C32" s="126"/>
      <c r="D32" s="111" t="str">
        <f>IF(C32&lt;&gt;"",CONCATENATE((C32*100)/#REF!,"%"),"")</f>
        <v/>
      </c>
      <c r="E32" s="121"/>
      <c r="F32" s="111" t="str">
        <f>IF(E32&lt;&gt;"",CONCATENATE((E32*100)/#REF!,"%"),"")</f>
        <v/>
      </c>
      <c r="G32" s="121"/>
      <c r="H32" s="111" t="str">
        <f>IF(G32&lt;&gt;"",CONCATENATE((G32*100)/#REF!,"%"),"")</f>
        <v/>
      </c>
      <c r="I32" s="121"/>
      <c r="J32" s="111" t="str">
        <f>IF(I32&lt;&gt;"",CONCATENATE((I32*100)/#REF!,"%"),"")</f>
        <v/>
      </c>
      <c r="K32" s="121"/>
      <c r="L32" s="111" t="str">
        <f>IF(K32&lt;&gt;"",CONCATENATE((K32*100)/#REF!,"%"),"")</f>
        <v/>
      </c>
      <c r="M32" s="121"/>
      <c r="N32" s="112" t="str">
        <f>IF(M32&lt;&gt;"",CONCATENATE((M32*100)/#REF!,"%"),"")</f>
        <v/>
      </c>
    </row>
    <row r="33" spans="1:14">
      <c r="A33" s="119"/>
      <c r="B33" s="120"/>
      <c r="C33" s="126"/>
      <c r="D33" s="111" t="str">
        <f>IF(C33&lt;&gt;"",CONCATENATE((C33*100)/#REF!,"%"),"")</f>
        <v/>
      </c>
      <c r="E33" s="121"/>
      <c r="F33" s="111" t="str">
        <f>IF(E33&lt;&gt;"",CONCATENATE((E33*100)/#REF!,"%"),"")</f>
        <v/>
      </c>
      <c r="G33" s="121"/>
      <c r="H33" s="111" t="str">
        <f>IF(G33&lt;&gt;"",CONCATENATE((G33*100)/#REF!,"%"),"")</f>
        <v/>
      </c>
      <c r="I33" s="121"/>
      <c r="J33" s="111" t="str">
        <f>IF(I33&lt;&gt;"",CONCATENATE((I33*100)/#REF!,"%"),"")</f>
        <v/>
      </c>
      <c r="K33" s="121"/>
      <c r="L33" s="111" t="str">
        <f>IF(K33&lt;&gt;"",CONCATENATE((K33*100)/#REF!,"%"),"")</f>
        <v/>
      </c>
      <c r="M33" s="121"/>
      <c r="N33" s="112" t="str">
        <f>IF(M33&lt;&gt;"",CONCATENATE((M33*100)/#REF!,"%"),"")</f>
        <v/>
      </c>
    </row>
    <row r="34" spans="1:14">
      <c r="A34" s="116" t="s">
        <v>2699</v>
      </c>
      <c r="B34" s="123">
        <f>B16</f>
        <v>-50754811.5</v>
      </c>
      <c r="C34" s="124">
        <f>SUM(C35:C42)</f>
        <v>-3366188.879999999</v>
      </c>
      <c r="D34" s="175">
        <f>C34/B34</f>
        <v>6.6322557024963022E-2</v>
      </c>
      <c r="E34" s="124">
        <f>SUM(E35:E42)</f>
        <v>-2603737.2599999988</v>
      </c>
      <c r="F34" s="175">
        <f>E34/B34</f>
        <v>5.1300304011571374E-2</v>
      </c>
      <c r="G34" s="124">
        <f>SUM(G35:G42)</f>
        <v>-9070820.6899999976</v>
      </c>
      <c r="H34" s="175">
        <f>G34/B34</f>
        <v>0.17871843913753865</v>
      </c>
      <c r="I34" s="124">
        <f>SUM(I35:I42)</f>
        <v>-7461192.7800000003</v>
      </c>
      <c r="J34" s="175">
        <f>I34/B34</f>
        <v>0.14700463974730751</v>
      </c>
      <c r="K34" s="124">
        <f>SUM(K35:K42)</f>
        <v>-7990996.9200000027</v>
      </c>
      <c r="L34" s="175">
        <f>K34/B34</f>
        <v>0.15744314053850841</v>
      </c>
      <c r="M34" s="124">
        <f>SUM(M35:M42)</f>
        <v>-4808057.03</v>
      </c>
      <c r="N34" s="174">
        <f>M34/B34</f>
        <v>9.473105874898187E-2</v>
      </c>
    </row>
    <row r="35" spans="1:14">
      <c r="A35" s="130"/>
      <c r="B35" s="120"/>
      <c r="C35" s="121"/>
      <c r="D35" s="132"/>
      <c r="E35" s="121"/>
      <c r="F35" s="132"/>
      <c r="G35" s="121"/>
      <c r="H35" s="132"/>
      <c r="I35" s="121"/>
      <c r="J35" s="132"/>
      <c r="K35" s="121"/>
      <c r="L35" s="132"/>
      <c r="M35" s="121"/>
      <c r="N35" s="112"/>
    </row>
    <row r="36" spans="1:14">
      <c r="A36" s="130" t="s">
        <v>227</v>
      </c>
      <c r="B36" s="120"/>
      <c r="C36" s="121">
        <f>SUMIF('FCD Modelo'!$D$6:$D$56,A36,'FCD Modelo'!$O$6:$O$56)</f>
        <v>-2772770.2399999993</v>
      </c>
      <c r="D36" s="132"/>
      <c r="E36" s="121">
        <f>SUMIF('FCD Modelo'!$D$6:$D$56,A36,'FCD Modelo'!$P$6:$P$56)</f>
        <v>-1811048.4999999993</v>
      </c>
      <c r="F36" s="132"/>
      <c r="G36" s="121">
        <f>SUMIF('FCD Modelo'!$D$6:$D$56,A36,'FCD Modelo'!$Q$6:$Q$56)</f>
        <v>-5983014.5799999991</v>
      </c>
      <c r="H36" s="132"/>
      <c r="I36" s="121">
        <f>SUMIF('FCD Modelo'!$D$6:$D$56,A36,'FCD Modelo'!$R$6:$R$56)</f>
        <v>-5869381.0999999996</v>
      </c>
      <c r="J36" s="132"/>
      <c r="K36" s="121">
        <f>SUMIF('FCD Modelo'!$D$6:$D$56,A36,'FCD Modelo'!$S$6:$S$56)</f>
        <v>-5649066.6300000018</v>
      </c>
      <c r="L36" s="132"/>
      <c r="M36" s="121">
        <f>SUMIF('FCD Modelo'!$D$6:$D$56,A36,'FCD Modelo'!$T$6:$T$56)</f>
        <v>-2641487.5699999998</v>
      </c>
      <c r="N36" s="112"/>
    </row>
    <row r="37" spans="1:14">
      <c r="A37" s="130" t="s">
        <v>228</v>
      </c>
      <c r="B37" s="120"/>
      <c r="C37" s="121">
        <f>SUMIF('FCD Modelo'!$D$6:$D$56,A37,'FCD Modelo'!$O$6:$O$56)</f>
        <v>-566584.74</v>
      </c>
      <c r="D37" s="132"/>
      <c r="E37" s="121">
        <f>SUMIF('FCD Modelo'!$D$6:$D$56,A37,'FCD Modelo'!$P$6:$P$56)</f>
        <v>-655530.03</v>
      </c>
      <c r="F37" s="132"/>
      <c r="G37" s="121">
        <f>SUMIF('FCD Modelo'!$D$6:$D$56,A37,'FCD Modelo'!$Q$6:$Q$56)</f>
        <v>-814502.56</v>
      </c>
      <c r="H37" s="132"/>
      <c r="I37" s="121">
        <f>SUMIF('FCD Modelo'!$D$6:$D$56,A37,'FCD Modelo'!$R$6:$R$56)</f>
        <v>-1489455.35</v>
      </c>
      <c r="J37" s="132"/>
      <c r="K37" s="121">
        <f>SUMIF('FCD Modelo'!$D$6:$D$56,A37,'FCD Modelo'!$S$6:$S$56)</f>
        <v>-617705.07000000007</v>
      </c>
      <c r="L37" s="132"/>
      <c r="M37" s="121">
        <f>SUMIF('FCD Modelo'!$D$6:$D$56,A37,'FCD Modelo'!$T$6:$T$56)</f>
        <v>-1516294.0000000002</v>
      </c>
      <c r="N37" s="112"/>
    </row>
    <row r="38" spans="1:14">
      <c r="A38" s="130" t="s">
        <v>55</v>
      </c>
      <c r="B38" s="120"/>
      <c r="C38" s="121">
        <f>SUMIF('FCD Modelo'!$D$6:$D$56,A38,'FCD Modelo'!$O$6:$O$56)+-6555.41999999992</f>
        <v>-7871.0899999999201</v>
      </c>
      <c r="D38" s="132"/>
      <c r="E38" s="121">
        <f>SUMIF('FCD Modelo'!$D$6:$D$56,A38,'FCD Modelo'!$P$6:$P$56)</f>
        <v>-3452.5600000000004</v>
      </c>
      <c r="F38" s="132"/>
      <c r="G38" s="121">
        <f>SUMIF('FCD Modelo'!$D$6:$D$56,A38,'FCD Modelo'!$Q$6:$Q$56)</f>
        <v>-2502.4700000000003</v>
      </c>
      <c r="H38" s="132"/>
      <c r="I38" s="121">
        <f>SUMIF('FCD Modelo'!$D$6:$D$56,A38,'FCD Modelo'!$R$6:$R$56)</f>
        <v>-988.46</v>
      </c>
      <c r="J38" s="132"/>
      <c r="K38" s="121">
        <f>SUMIF('FCD Modelo'!$D$6:$D$56,A38,'FCD Modelo'!$S$6:$S$56)</f>
        <v>-1378.3600000000001</v>
      </c>
      <c r="L38" s="132"/>
      <c r="M38" s="121">
        <f>SUMIF('FCD Modelo'!$D$6:$D$56,A38,'FCD Modelo'!$T$6:$T$56)</f>
        <v>-2959.74</v>
      </c>
      <c r="N38" s="112"/>
    </row>
    <row r="39" spans="1:14">
      <c r="A39" s="130" t="s">
        <v>59</v>
      </c>
      <c r="B39" s="120"/>
      <c r="C39" s="121">
        <f>SUMIF('FCD Modelo'!$D$6:$D$56,A39,'FCD Modelo'!$O$6:$O$56)</f>
        <v>-17784.23</v>
      </c>
      <c r="D39" s="132"/>
      <c r="E39" s="121">
        <f>SUMIF('FCD Modelo'!$D$6:$D$56,A39,'FCD Modelo'!$P$6:$P$56)</f>
        <v>-134163.27999999997</v>
      </c>
      <c r="F39" s="132"/>
      <c r="G39" s="121">
        <f>SUMIF('FCD Modelo'!$D$6:$D$56,A39,'FCD Modelo'!$Q$6:$Q$56)</f>
        <v>-154575.26</v>
      </c>
      <c r="H39" s="132"/>
      <c r="I39" s="121">
        <f>SUMIF('FCD Modelo'!$D$6:$D$56,A39,'FCD Modelo'!$R$6:$R$56)</f>
        <v>-103213.65000000002</v>
      </c>
      <c r="J39" s="132"/>
      <c r="K39" s="121">
        <f>SUMIF('FCD Modelo'!$D$6:$D$56,A39,'FCD Modelo'!$S$6:$S$56)</f>
        <v>-780089.86</v>
      </c>
      <c r="L39" s="132"/>
      <c r="M39" s="121">
        <f>SUMIF('FCD Modelo'!$D$6:$D$56,A39,'FCD Modelo'!$T$6:$T$56)</f>
        <v>-674930.2799999998</v>
      </c>
      <c r="N39" s="112"/>
    </row>
    <row r="40" spans="1:14">
      <c r="A40" s="130" t="s">
        <v>2763</v>
      </c>
      <c r="B40" s="120"/>
      <c r="C40" s="121">
        <v>0</v>
      </c>
      <c r="D40" s="132"/>
      <c r="E40" s="121">
        <v>0</v>
      </c>
      <c r="F40" s="132"/>
      <c r="G40" s="121">
        <v>-2119026.14</v>
      </c>
      <c r="H40" s="132"/>
      <c r="I40" s="121">
        <v>0</v>
      </c>
      <c r="J40" s="132"/>
      <c r="K40" s="121">
        <v>-955951.64</v>
      </c>
      <c r="L40" s="132"/>
      <c r="M40" s="121">
        <v>0</v>
      </c>
      <c r="N40" s="112"/>
    </row>
    <row r="41" spans="1:14">
      <c r="A41" s="130" t="s">
        <v>120</v>
      </c>
      <c r="B41" s="120"/>
      <c r="C41" s="121">
        <f>SUMIF('FCD Modelo'!$D$6:$D$56,A41,'FCD Modelo'!$O$6:$O$56)</f>
        <v>857.72</v>
      </c>
      <c r="D41" s="132"/>
      <c r="E41" s="121">
        <f>SUMIF('FCD Modelo'!$D$6:$D$56,A41,'FCD Modelo'!$P$6:$P$56)</f>
        <v>2229.2399999999998</v>
      </c>
      <c r="F41" s="132"/>
      <c r="G41" s="121">
        <f>SUMIF('FCD Modelo'!$D$6:$D$56,A41,'FCD Modelo'!$Q$6:$Q$56)</f>
        <v>4302.2200000000012</v>
      </c>
      <c r="H41" s="132"/>
      <c r="I41" s="121">
        <f>SUMIF('FCD Modelo'!$D$6:$D$56,A41,'FCD Modelo'!$R$6:$R$56)</f>
        <v>3468.6800000000003</v>
      </c>
      <c r="J41" s="132"/>
      <c r="K41" s="121">
        <f>SUMIF('FCD Modelo'!$D$6:$D$56,A41,'FCD Modelo'!$S$6:$S$56)</f>
        <v>14835.839999999998</v>
      </c>
      <c r="L41" s="132"/>
      <c r="M41" s="121">
        <f>SUMIF('FCD Modelo'!$D$6:$D$56,A41,'FCD Modelo'!$T$6:$T$56)</f>
        <v>30013.71</v>
      </c>
      <c r="N41" s="112"/>
    </row>
    <row r="42" spans="1:14">
      <c r="A42" s="119" t="s">
        <v>654</v>
      </c>
      <c r="B42" s="120"/>
      <c r="C42" s="121">
        <f>SUMIF('FCD Modelo'!$D$6:$D$56,A42,'FCD Modelo'!$O$6:$O$56)</f>
        <v>-2036.3000000000002</v>
      </c>
      <c r="D42" s="132"/>
      <c r="E42" s="121">
        <f>SUMIF('FCD Modelo'!$D$6:$D$56,A42,'FCD Modelo'!$P$6:$P$56)</f>
        <v>-1772.13</v>
      </c>
      <c r="F42" s="132"/>
      <c r="G42" s="121">
        <f>SUMIF('FCD Modelo'!$D$6:$D$56,A42,'FCD Modelo'!$Q$6:$Q$56)</f>
        <v>-1501.8999999999999</v>
      </c>
      <c r="H42" s="132"/>
      <c r="I42" s="121">
        <f>SUMIF('FCD Modelo'!$D$6:$D$56,A42,'FCD Modelo'!$R$6:$R$56)</f>
        <v>-1622.8999999999999</v>
      </c>
      <c r="J42" s="132"/>
      <c r="K42" s="121">
        <f>SUMIF('FCD Modelo'!$D$6:$D$56,A42,'FCD Modelo'!$S$6:$S$56)</f>
        <v>-1641.2</v>
      </c>
      <c r="L42" s="132"/>
      <c r="M42" s="121">
        <f>SUMIF('FCD Modelo'!$D$6:$D$56,A42,'FCD Modelo'!$T$6:$T$56)</f>
        <v>-2399.1499999999996</v>
      </c>
      <c r="N42" s="112"/>
    </row>
    <row r="43" spans="1:14">
      <c r="A43" s="119"/>
      <c r="B43" s="120"/>
      <c r="C43" s="126"/>
      <c r="D43" s="111" t="str">
        <f>IF(C43&lt;&gt;"",CONCATENATE((C43*100)/#REF!,"%"),"")</f>
        <v/>
      </c>
      <c r="E43" s="121"/>
      <c r="F43" s="111" t="str">
        <f>IF(E43&lt;&gt;"",CONCATENATE((E43*100)/#REF!,"%"),"")</f>
        <v/>
      </c>
      <c r="G43" s="121"/>
      <c r="H43" s="111" t="str">
        <f>IF(G43&lt;&gt;"",CONCATENATE((G43*100)/#REF!,"%"),"")</f>
        <v/>
      </c>
      <c r="I43" s="121"/>
      <c r="J43" s="111" t="str">
        <f>IF(I43&lt;&gt;"",CONCATENATE((I43*100)/#REF!,"%"),"")</f>
        <v/>
      </c>
      <c r="K43" s="121"/>
      <c r="L43" s="111" t="str">
        <f>IF(K43&lt;&gt;"",CONCATENATE((K43*100)/#REF!,"%"),"")</f>
        <v/>
      </c>
      <c r="M43" s="121"/>
      <c r="N43" s="112" t="str">
        <f>IF(M43&lt;&gt;"",CONCATENATE((M43*100)/#REF!,"%"),"")</f>
        <v/>
      </c>
    </row>
    <row r="44" spans="1:14">
      <c r="A44" s="128"/>
      <c r="B44" s="117"/>
      <c r="C44" s="125"/>
      <c r="D44" s="109" t="str">
        <f>IF(C44&lt;&gt;"",CONCATENATE((C44*100)/#REF!,"%"),"")</f>
        <v/>
      </c>
      <c r="E44" s="118"/>
      <c r="F44" s="109" t="str">
        <f>IF(E44&lt;&gt;"",CONCATENATE((E44*100)/#REF!,"%"),"")</f>
        <v/>
      </c>
      <c r="G44" s="118"/>
      <c r="H44" s="109" t="str">
        <f>IF(G44&lt;&gt;"",CONCATENATE((G44*100)/#REF!,"%"),"")</f>
        <v/>
      </c>
      <c r="I44" s="118"/>
      <c r="J44" s="109" t="str">
        <f>IF(I44&lt;&gt;"",CONCATENATE((I44*100)/#REF!,"%"),"")</f>
        <v/>
      </c>
      <c r="K44" s="118"/>
      <c r="L44" s="109" t="str">
        <f>IF(K44&lt;&gt;"",CONCATENATE((K44*100)/#REF!,"%"),"")</f>
        <v/>
      </c>
      <c r="M44" s="118"/>
      <c r="N44" s="110" t="str">
        <f>IF(M44&lt;&gt;"",CONCATENATE((M44*100)/#REF!,"%"),"")</f>
        <v/>
      </c>
    </row>
    <row r="46" spans="1:14">
      <c r="A46" s="129" t="s">
        <v>2716</v>
      </c>
    </row>
  </sheetData>
  <mergeCells count="7">
    <mergeCell ref="A9:N9"/>
    <mergeCell ref="B31:B32"/>
    <mergeCell ref="A3:G3"/>
    <mergeCell ref="A4:G4"/>
    <mergeCell ref="A5:G5"/>
    <mergeCell ref="A6:G6"/>
    <mergeCell ref="A7:G7"/>
  </mergeCells>
  <pageMargins left="0.25" right="0.25" top="0.75" bottom="0.75" header="0.3" footer="0.3"/>
  <pageSetup paperSize="9" scale="79" firstPageNumber="0" orientation="landscape" r:id="rId1"/>
  <ignoredErrors>
    <ignoredError sqref="M11 M16 D29 D34 F29 F34 H29 H34 J34 J29 L29:L34 C3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A5F5-ED35-4A30-B7B8-96E7EA13B4DB}">
  <sheetPr>
    <pageSetUpPr fitToPage="1"/>
  </sheetPr>
  <dimension ref="A1:M38"/>
  <sheetViews>
    <sheetView showGridLines="0" zoomScale="115" zoomScaleNormal="115" workbookViewId="0">
      <selection activeCell="A7" sqref="A7:G7"/>
    </sheetView>
  </sheetViews>
  <sheetFormatPr defaultRowHeight="12.75"/>
  <cols>
    <col min="1" max="1" width="34" style="99" customWidth="1"/>
    <col min="2" max="6" width="14.42578125" style="99" customWidth="1"/>
    <col min="7" max="8" width="15.28515625" style="99" bestFit="1" customWidth="1"/>
    <col min="9" max="9" width="16.28515625" style="99" bestFit="1" customWidth="1"/>
    <col min="10" max="12" width="15.28515625" style="99" bestFit="1" customWidth="1"/>
    <col min="13" max="13" width="20.5703125" style="99" customWidth="1"/>
    <col min="14" max="1025" width="14.42578125" style="99" customWidth="1"/>
    <col min="1026" max="16384" width="9.140625" style="99"/>
  </cols>
  <sheetData>
    <row r="1" spans="1:13">
      <c r="A1" s="98"/>
    </row>
    <row r="2" spans="1:13">
      <c r="A2" s="98"/>
    </row>
    <row r="3" spans="1:13">
      <c r="A3" s="170" t="s">
        <v>2752</v>
      </c>
      <c r="B3" s="100"/>
      <c r="C3" s="100"/>
      <c r="D3" s="100"/>
      <c r="E3" s="100"/>
      <c r="F3" s="100"/>
      <c r="G3" s="100"/>
    </row>
    <row r="4" spans="1:13">
      <c r="A4" s="172" t="s">
        <v>2760</v>
      </c>
      <c r="B4" s="101"/>
      <c r="C4" s="101"/>
      <c r="D4" s="101"/>
      <c r="E4" s="101"/>
      <c r="F4" s="101"/>
      <c r="G4" s="101"/>
    </row>
    <row r="5" spans="1:13">
      <c r="A5" s="172" t="s">
        <v>2755</v>
      </c>
      <c r="B5" s="101"/>
      <c r="C5" s="101"/>
      <c r="D5" s="101"/>
      <c r="E5" s="101"/>
      <c r="F5" s="101"/>
      <c r="G5" s="101"/>
    </row>
    <row r="6" spans="1:13">
      <c r="A6" s="172" t="s">
        <v>2757</v>
      </c>
      <c r="B6" s="101"/>
      <c r="C6" s="101"/>
      <c r="D6" s="101"/>
      <c r="E6" s="101"/>
      <c r="F6" s="101"/>
      <c r="G6" s="101"/>
    </row>
    <row r="7" spans="1:13">
      <c r="A7" s="176" t="s">
        <v>2764</v>
      </c>
      <c r="B7" s="102"/>
      <c r="C7" s="102"/>
      <c r="D7" s="102"/>
      <c r="E7" s="102"/>
      <c r="F7" s="102"/>
      <c r="G7" s="102"/>
    </row>
    <row r="8" spans="1:13">
      <c r="A8" s="103" t="s">
        <v>2697</v>
      </c>
    </row>
    <row r="9" spans="1:13">
      <c r="A9" s="133" t="s">
        <v>2717</v>
      </c>
    </row>
    <row r="10" spans="1:13">
      <c r="A10" s="134" t="s">
        <v>2718</v>
      </c>
      <c r="B10" s="135">
        <v>43101</v>
      </c>
      <c r="C10" s="135">
        <f t="shared" ref="C10:L10" si="0">B10+35</f>
        <v>43136</v>
      </c>
      <c r="D10" s="135">
        <f t="shared" si="0"/>
        <v>43171</v>
      </c>
      <c r="E10" s="135">
        <f t="shared" si="0"/>
        <v>43206</v>
      </c>
      <c r="F10" s="135">
        <f t="shared" si="0"/>
        <v>43241</v>
      </c>
      <c r="G10" s="135">
        <f t="shared" si="0"/>
        <v>43276</v>
      </c>
      <c r="H10" s="135">
        <f t="shared" si="0"/>
        <v>43311</v>
      </c>
      <c r="I10" s="135">
        <f t="shared" si="0"/>
        <v>43346</v>
      </c>
      <c r="J10" s="135">
        <f t="shared" si="0"/>
        <v>43381</v>
      </c>
      <c r="K10" s="135">
        <f t="shared" si="0"/>
        <v>43416</v>
      </c>
      <c r="L10" s="135">
        <f t="shared" si="0"/>
        <v>43451</v>
      </c>
      <c r="M10" s="134" t="s">
        <v>2719</v>
      </c>
    </row>
    <row r="11" spans="1:13">
      <c r="A11" s="136" t="s">
        <v>2720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6"/>
    </row>
    <row r="12" spans="1:13">
      <c r="A12" s="136" t="s">
        <v>2721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6"/>
    </row>
    <row r="13" spans="1:13">
      <c r="A13" s="138" t="s">
        <v>2722</v>
      </c>
      <c r="B13" s="139">
        <f t="shared" ref="B13:L13" si="1">B11+B12</f>
        <v>0</v>
      </c>
      <c r="C13" s="139">
        <f t="shared" si="1"/>
        <v>0</v>
      </c>
      <c r="D13" s="139">
        <f t="shared" si="1"/>
        <v>0</v>
      </c>
      <c r="E13" s="139">
        <f t="shared" si="1"/>
        <v>0</v>
      </c>
      <c r="F13" s="139">
        <f t="shared" si="1"/>
        <v>0</v>
      </c>
      <c r="G13" s="139">
        <f t="shared" si="1"/>
        <v>0</v>
      </c>
      <c r="H13" s="139">
        <f t="shared" si="1"/>
        <v>0</v>
      </c>
      <c r="I13" s="139">
        <f t="shared" si="1"/>
        <v>0</v>
      </c>
      <c r="J13" s="139">
        <f t="shared" si="1"/>
        <v>0</v>
      </c>
      <c r="K13" s="139">
        <f t="shared" si="1"/>
        <v>0</v>
      </c>
      <c r="L13" s="139">
        <f t="shared" si="1"/>
        <v>0</v>
      </c>
      <c r="M13" s="139">
        <f>SUM(B13:L13)</f>
        <v>0</v>
      </c>
    </row>
    <row r="14" spans="1:13">
      <c r="A14" s="136" t="s">
        <v>2723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6"/>
    </row>
    <row r="15" spans="1:13">
      <c r="A15" s="140" t="s">
        <v>2724</v>
      </c>
      <c r="B15" s="141">
        <f t="shared" ref="B15:L15" si="2">B13+B14</f>
        <v>0</v>
      </c>
      <c r="C15" s="141">
        <f t="shared" si="2"/>
        <v>0</v>
      </c>
      <c r="D15" s="141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  <c r="H15" s="141">
        <f t="shared" si="2"/>
        <v>0</v>
      </c>
      <c r="I15" s="141">
        <f t="shared" si="2"/>
        <v>0</v>
      </c>
      <c r="J15" s="141">
        <f t="shared" si="2"/>
        <v>0</v>
      </c>
      <c r="K15" s="141">
        <f t="shared" si="2"/>
        <v>0</v>
      </c>
      <c r="L15" s="141">
        <f t="shared" si="2"/>
        <v>0</v>
      </c>
      <c r="M15" s="141">
        <f>SUM(B15:L15)</f>
        <v>0</v>
      </c>
    </row>
    <row r="17" spans="1:13">
      <c r="A17" s="134" t="s">
        <v>2718</v>
      </c>
      <c r="B17" s="135">
        <v>43466</v>
      </c>
      <c r="C17" s="135">
        <f t="shared" ref="C17:L17" si="3">B17+35</f>
        <v>43501</v>
      </c>
      <c r="D17" s="135">
        <f t="shared" si="3"/>
        <v>43536</v>
      </c>
      <c r="E17" s="135">
        <f t="shared" si="3"/>
        <v>43571</v>
      </c>
      <c r="F17" s="135">
        <f t="shared" si="3"/>
        <v>43606</v>
      </c>
      <c r="G17" s="135">
        <f t="shared" si="3"/>
        <v>43641</v>
      </c>
      <c r="H17" s="135">
        <f t="shared" si="3"/>
        <v>43676</v>
      </c>
      <c r="I17" s="135">
        <f t="shared" si="3"/>
        <v>43711</v>
      </c>
      <c r="J17" s="135">
        <f t="shared" si="3"/>
        <v>43746</v>
      </c>
      <c r="K17" s="135">
        <f t="shared" si="3"/>
        <v>43781</v>
      </c>
      <c r="L17" s="135">
        <f t="shared" si="3"/>
        <v>43816</v>
      </c>
      <c r="M17" s="167" t="s">
        <v>2749</v>
      </c>
    </row>
    <row r="18" spans="1:13">
      <c r="A18" s="136" t="s">
        <v>2720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6"/>
    </row>
    <row r="19" spans="1:13">
      <c r="A19" s="136" t="s">
        <v>2721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6"/>
    </row>
    <row r="20" spans="1:13">
      <c r="A20" s="138" t="s">
        <v>2722</v>
      </c>
      <c r="B20" s="139">
        <f t="shared" ref="B20:L20" si="4">B18+B19</f>
        <v>0</v>
      </c>
      <c r="C20" s="139">
        <f t="shared" si="4"/>
        <v>0</v>
      </c>
      <c r="D20" s="139">
        <f t="shared" si="4"/>
        <v>0</v>
      </c>
      <c r="E20" s="139">
        <f t="shared" si="4"/>
        <v>0</v>
      </c>
      <c r="F20" s="139">
        <f t="shared" si="4"/>
        <v>0</v>
      </c>
      <c r="G20" s="139">
        <f t="shared" si="4"/>
        <v>0</v>
      </c>
      <c r="H20" s="139">
        <f t="shared" si="4"/>
        <v>0</v>
      </c>
      <c r="I20" s="139">
        <f t="shared" si="4"/>
        <v>0</v>
      </c>
      <c r="J20" s="139">
        <f t="shared" si="4"/>
        <v>0</v>
      </c>
      <c r="K20" s="139">
        <f t="shared" si="4"/>
        <v>0</v>
      </c>
      <c r="L20" s="139">
        <f t="shared" si="4"/>
        <v>0</v>
      </c>
      <c r="M20" s="139">
        <f>SUM(B20:L20)</f>
        <v>0</v>
      </c>
    </row>
    <row r="21" spans="1:13">
      <c r="A21" s="136" t="s">
        <v>2723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6"/>
    </row>
    <row r="22" spans="1:13">
      <c r="A22" s="140" t="s">
        <v>2724</v>
      </c>
      <c r="B22" s="141">
        <f t="shared" ref="B22:L22" si="5">B20+B21</f>
        <v>0</v>
      </c>
      <c r="C22" s="141">
        <f t="shared" si="5"/>
        <v>0</v>
      </c>
      <c r="D22" s="141">
        <f t="shared" si="5"/>
        <v>0</v>
      </c>
      <c r="E22" s="141">
        <f t="shared" si="5"/>
        <v>0</v>
      </c>
      <c r="F22" s="141">
        <f t="shared" si="5"/>
        <v>0</v>
      </c>
      <c r="G22" s="141">
        <f t="shared" si="5"/>
        <v>0</v>
      </c>
      <c r="H22" s="141">
        <f t="shared" si="5"/>
        <v>0</v>
      </c>
      <c r="I22" s="141">
        <f t="shared" si="5"/>
        <v>0</v>
      </c>
      <c r="J22" s="141">
        <f t="shared" si="5"/>
        <v>0</v>
      </c>
      <c r="K22" s="141">
        <f t="shared" si="5"/>
        <v>0</v>
      </c>
      <c r="L22" s="141">
        <f t="shared" si="5"/>
        <v>0</v>
      </c>
      <c r="M22" s="141">
        <f>SUM(B22:L22)</f>
        <v>0</v>
      </c>
    </row>
    <row r="24" spans="1:13">
      <c r="A24" s="134" t="s">
        <v>2718</v>
      </c>
      <c r="B24" s="135">
        <v>43831</v>
      </c>
      <c r="C24" s="135">
        <f t="shared" ref="C24:L24" si="6">B24+35</f>
        <v>43866</v>
      </c>
      <c r="D24" s="135">
        <f t="shared" si="6"/>
        <v>43901</v>
      </c>
      <c r="E24" s="135">
        <f t="shared" si="6"/>
        <v>43936</v>
      </c>
      <c r="F24" s="135">
        <f t="shared" si="6"/>
        <v>43971</v>
      </c>
      <c r="G24" s="135">
        <f t="shared" si="6"/>
        <v>44006</v>
      </c>
      <c r="H24" s="135">
        <f t="shared" si="6"/>
        <v>44041</v>
      </c>
      <c r="I24" s="135">
        <f t="shared" si="6"/>
        <v>44076</v>
      </c>
      <c r="J24" s="135">
        <f t="shared" si="6"/>
        <v>44111</v>
      </c>
      <c r="K24" s="135">
        <f t="shared" si="6"/>
        <v>44146</v>
      </c>
      <c r="L24" s="135">
        <f t="shared" si="6"/>
        <v>44181</v>
      </c>
      <c r="M24" s="134" t="s">
        <v>2726</v>
      </c>
    </row>
    <row r="25" spans="1:13">
      <c r="A25" s="136" t="s">
        <v>2720</v>
      </c>
      <c r="B25" s="137"/>
      <c r="C25" s="137"/>
      <c r="D25" s="137"/>
      <c r="E25" s="137"/>
      <c r="F25" s="137"/>
      <c r="G25" s="137">
        <f>'FCD Modelo'!N14</f>
        <v>0</v>
      </c>
      <c r="H25" s="137">
        <f>'FCD Modelo'!O14</f>
        <v>-566584.74</v>
      </c>
      <c r="I25" s="137">
        <f>'FCD Modelo'!P14</f>
        <v>-655530.03</v>
      </c>
      <c r="J25" s="137">
        <f>'FCD Modelo'!Q14</f>
        <v>-814502.56</v>
      </c>
      <c r="K25" s="137">
        <f>'FCD Modelo'!R14</f>
        <v>-1489455.35</v>
      </c>
      <c r="L25" s="137">
        <f>'FCD Modelo'!S14</f>
        <v>-617705.07000000007</v>
      </c>
      <c r="M25" s="137">
        <f>SUM(B25:L25)</f>
        <v>-4143777.75</v>
      </c>
    </row>
    <row r="26" spans="1:13">
      <c r="A26" s="136" t="s">
        <v>2721</v>
      </c>
      <c r="B26" s="137"/>
      <c r="C26" s="137"/>
      <c r="D26" s="137"/>
      <c r="E26" s="137"/>
      <c r="F26" s="137"/>
      <c r="G26" s="137">
        <f>'FCD Modelo'!N54-'FCD Modelo'!N8-G25</f>
        <v>-1622035.26</v>
      </c>
      <c r="H26" s="137">
        <f>'FCD Modelo'!O54-'FCD Modelo'!O8-H25</f>
        <v>-2799604.1399999997</v>
      </c>
      <c r="I26" s="137">
        <f>'FCD Modelo'!P54-'FCD Modelo'!P8-I25</f>
        <v>-1948207.2299999979</v>
      </c>
      <c r="J26" s="137">
        <f>'FCD Modelo'!Q54-'FCD Modelo'!Q8-J25</f>
        <v>-8256318.1299999971</v>
      </c>
      <c r="K26" s="137">
        <f>'FCD Modelo'!R54-'FCD Modelo'!R8-K25</f>
        <v>-5971737.4299999997</v>
      </c>
      <c r="L26" s="137">
        <f>'FCD Modelo'!S54-'FCD Modelo'!S8-L25</f>
        <v>-7373291.8500000024</v>
      </c>
      <c r="M26" s="137">
        <f>SUM(B26:L26)</f>
        <v>-27971194.039999995</v>
      </c>
    </row>
    <row r="27" spans="1:13">
      <c r="A27" s="138" t="s">
        <v>2722</v>
      </c>
      <c r="B27" s="139">
        <f t="shared" ref="B27:L27" si="7">B25+B26</f>
        <v>0</v>
      </c>
      <c r="C27" s="139">
        <f t="shared" si="7"/>
        <v>0</v>
      </c>
      <c r="D27" s="139">
        <f t="shared" si="7"/>
        <v>0</v>
      </c>
      <c r="E27" s="139">
        <f t="shared" si="7"/>
        <v>0</v>
      </c>
      <c r="F27" s="139">
        <f t="shared" si="7"/>
        <v>0</v>
      </c>
      <c r="G27" s="139">
        <f t="shared" si="7"/>
        <v>-1622035.26</v>
      </c>
      <c r="H27" s="139">
        <f t="shared" si="7"/>
        <v>-3366188.88</v>
      </c>
      <c r="I27" s="139">
        <f t="shared" si="7"/>
        <v>-2603737.2599999979</v>
      </c>
      <c r="J27" s="139">
        <f t="shared" si="7"/>
        <v>-9070820.6899999976</v>
      </c>
      <c r="K27" s="139">
        <f t="shared" si="7"/>
        <v>-7461192.7799999993</v>
      </c>
      <c r="L27" s="139">
        <f t="shared" si="7"/>
        <v>-7990996.9200000027</v>
      </c>
      <c r="M27" s="139">
        <f>SUM(B27:L27)</f>
        <v>-32114971.789999999</v>
      </c>
    </row>
    <row r="28" spans="1:13">
      <c r="A28" s="136" t="s">
        <v>2723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6"/>
    </row>
    <row r="29" spans="1:13">
      <c r="A29" s="140" t="s">
        <v>2724</v>
      </c>
      <c r="B29" s="141">
        <f t="shared" ref="B29:L29" si="8">B27+B28</f>
        <v>0</v>
      </c>
      <c r="C29" s="141">
        <f t="shared" si="8"/>
        <v>0</v>
      </c>
      <c r="D29" s="141">
        <f t="shared" si="8"/>
        <v>0</v>
      </c>
      <c r="E29" s="141">
        <f t="shared" si="8"/>
        <v>0</v>
      </c>
      <c r="F29" s="141">
        <f t="shared" si="8"/>
        <v>0</v>
      </c>
      <c r="G29" s="141">
        <f t="shared" si="8"/>
        <v>-1622035.26</v>
      </c>
      <c r="H29" s="141">
        <f t="shared" si="8"/>
        <v>-3366188.88</v>
      </c>
      <c r="I29" s="141">
        <f t="shared" si="8"/>
        <v>-2603737.2599999979</v>
      </c>
      <c r="J29" s="141">
        <f t="shared" si="8"/>
        <v>-9070820.6899999976</v>
      </c>
      <c r="K29" s="141">
        <f t="shared" si="8"/>
        <v>-7461192.7799999993</v>
      </c>
      <c r="L29" s="141">
        <f t="shared" si="8"/>
        <v>-7990996.9200000027</v>
      </c>
      <c r="M29" s="141">
        <f>SUM(B29:L29)</f>
        <v>-32114971.789999999</v>
      </c>
    </row>
    <row r="30" spans="1:13">
      <c r="G30" s="142">
        <f>G29-'FCD Modelo'!N54+'FCD Modelo'!N8</f>
        <v>0</v>
      </c>
      <c r="H30" s="142">
        <f>H29-'FCD Modelo'!O54+'FCD Modelo'!O8</f>
        <v>-4.6566128730773926E-10</v>
      </c>
      <c r="I30" s="142">
        <f>I29-'FCD Modelo'!P54+'FCD Modelo'!P8</f>
        <v>0</v>
      </c>
      <c r="J30" s="142">
        <f>J29-'FCD Modelo'!Q54+'FCD Modelo'!Q8</f>
        <v>0</v>
      </c>
      <c r="K30" s="142">
        <f>K29-'FCD Modelo'!R54+'FCD Modelo'!R8</f>
        <v>0</v>
      </c>
      <c r="L30" s="142">
        <f>L29-'FCD Modelo'!S54+'FCD Modelo'!S8</f>
        <v>0</v>
      </c>
      <c r="M30" s="143"/>
    </row>
    <row r="31" spans="1:13">
      <c r="A31" s="134" t="s">
        <v>2718</v>
      </c>
      <c r="B31" s="135">
        <v>44197</v>
      </c>
      <c r="C31" s="135">
        <f t="shared" ref="C31:L31" si="9">B31+35</f>
        <v>44232</v>
      </c>
      <c r="D31" s="135">
        <f t="shared" si="9"/>
        <v>44267</v>
      </c>
      <c r="E31" s="135">
        <f t="shared" si="9"/>
        <v>44302</v>
      </c>
      <c r="F31" s="135">
        <f t="shared" si="9"/>
        <v>44337</v>
      </c>
      <c r="G31" s="135">
        <f t="shared" si="9"/>
        <v>44372</v>
      </c>
      <c r="H31" s="135">
        <f t="shared" si="9"/>
        <v>44407</v>
      </c>
      <c r="I31" s="135">
        <f t="shared" si="9"/>
        <v>44442</v>
      </c>
      <c r="J31" s="135">
        <f t="shared" si="9"/>
        <v>44477</v>
      </c>
      <c r="K31" s="135">
        <f t="shared" si="9"/>
        <v>44512</v>
      </c>
      <c r="L31" s="135">
        <f t="shared" si="9"/>
        <v>44547</v>
      </c>
      <c r="M31" s="167" t="s">
        <v>2750</v>
      </c>
    </row>
    <row r="32" spans="1:13">
      <c r="A32" s="136" t="s">
        <v>2720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6"/>
    </row>
    <row r="33" spans="1:13">
      <c r="A33" s="136" t="s">
        <v>2721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6"/>
    </row>
    <row r="34" spans="1:13">
      <c r="A34" s="138" t="s">
        <v>2722</v>
      </c>
      <c r="B34" s="139">
        <f t="shared" ref="B34:L34" si="10">B32+B33</f>
        <v>0</v>
      </c>
      <c r="C34" s="139">
        <f t="shared" si="10"/>
        <v>0</v>
      </c>
      <c r="D34" s="139">
        <f t="shared" si="10"/>
        <v>0</v>
      </c>
      <c r="E34" s="139">
        <f t="shared" si="10"/>
        <v>0</v>
      </c>
      <c r="F34" s="139">
        <f t="shared" si="10"/>
        <v>0</v>
      </c>
      <c r="G34" s="139">
        <f t="shared" si="10"/>
        <v>0</v>
      </c>
      <c r="H34" s="139">
        <f t="shared" si="10"/>
        <v>0</v>
      </c>
      <c r="I34" s="139">
        <f t="shared" si="10"/>
        <v>0</v>
      </c>
      <c r="J34" s="139">
        <f t="shared" si="10"/>
        <v>0</v>
      </c>
      <c r="K34" s="139">
        <f t="shared" si="10"/>
        <v>0</v>
      </c>
      <c r="L34" s="139">
        <f t="shared" si="10"/>
        <v>0</v>
      </c>
      <c r="M34" s="139">
        <f>SUM(B34:L34)</f>
        <v>0</v>
      </c>
    </row>
    <row r="35" spans="1:13">
      <c r="A35" s="136" t="s">
        <v>2723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6"/>
    </row>
    <row r="36" spans="1:13">
      <c r="A36" s="140" t="s">
        <v>2724</v>
      </c>
      <c r="B36" s="141">
        <f t="shared" ref="B36:L36" si="11">B34+B35</f>
        <v>0</v>
      </c>
      <c r="C36" s="141">
        <f t="shared" si="11"/>
        <v>0</v>
      </c>
      <c r="D36" s="141">
        <f t="shared" si="11"/>
        <v>0</v>
      </c>
      <c r="E36" s="141">
        <f t="shared" si="11"/>
        <v>0</v>
      </c>
      <c r="F36" s="141">
        <f t="shared" si="11"/>
        <v>0</v>
      </c>
      <c r="G36" s="141">
        <f t="shared" si="11"/>
        <v>0</v>
      </c>
      <c r="H36" s="141">
        <f t="shared" si="11"/>
        <v>0</v>
      </c>
      <c r="I36" s="141">
        <f t="shared" si="11"/>
        <v>0</v>
      </c>
      <c r="J36" s="141">
        <f t="shared" si="11"/>
        <v>0</v>
      </c>
      <c r="K36" s="141">
        <f t="shared" si="11"/>
        <v>0</v>
      </c>
      <c r="L36" s="141">
        <f t="shared" si="11"/>
        <v>0</v>
      </c>
      <c r="M36" s="141">
        <f>SUM(B36:L36)</f>
        <v>0</v>
      </c>
    </row>
    <row r="38" spans="1:13">
      <c r="A38" s="129" t="s">
        <v>2725</v>
      </c>
    </row>
  </sheetData>
  <mergeCells count="5">
    <mergeCell ref="A3:G3"/>
    <mergeCell ref="A4:G4"/>
    <mergeCell ref="A5:G5"/>
    <mergeCell ref="A6:G6"/>
    <mergeCell ref="A7:G7"/>
  </mergeCells>
  <pageMargins left="0.25" right="0.25" top="0.75" bottom="0.75" header="0.3" footer="0.3"/>
  <pageSetup paperSize="9" scale="65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10</vt:i4>
      </vt:variant>
    </vt:vector>
  </HeadingPairs>
  <TitlesOfParts>
    <vt:vector size="26" baseType="lpstr">
      <vt:lpstr>Check</vt:lpstr>
      <vt:lpstr>Dez 2019</vt:lpstr>
      <vt:lpstr>Jan a Nov 2020</vt:lpstr>
      <vt:lpstr>Contas Caixa</vt:lpstr>
      <vt:lpstr>De Para</vt:lpstr>
      <vt:lpstr>Tabelas</vt:lpstr>
      <vt:lpstr>FCD Modelo</vt:lpstr>
      <vt:lpstr>Planilha 3.5.2</vt:lpstr>
      <vt:lpstr>Planilha 3.5.1</vt:lpstr>
      <vt:lpstr>Planilha Financeira Jun 2020</vt:lpstr>
      <vt:lpstr>Planilha Financeira Jul 2020</vt:lpstr>
      <vt:lpstr>Planilha Financeira Ago 2020</vt:lpstr>
      <vt:lpstr>Planilha Financeira Set 2020</vt:lpstr>
      <vt:lpstr>Planilha Financeira Out 2020</vt:lpstr>
      <vt:lpstr>Planilha Financeira Nov 2020</vt:lpstr>
      <vt:lpstr>Planilha Financeira Dez 2020</vt:lpstr>
      <vt:lpstr>'FCD Modelo'!Area_de_impressao</vt:lpstr>
      <vt:lpstr>'Planilha 3.5.1'!Area_de_impressao</vt:lpstr>
      <vt:lpstr>'Planilha 3.5.2'!Area_de_impressao</vt:lpstr>
      <vt:lpstr>'Planilha Financeira Ago 2020'!Area_de_impressao</vt:lpstr>
      <vt:lpstr>'Planilha Financeira Dez 2020'!Area_de_impressao</vt:lpstr>
      <vt:lpstr>'Planilha Financeira Jul 2020'!Area_de_impressao</vt:lpstr>
      <vt:lpstr>'Planilha Financeira Jun 2020'!Area_de_impressao</vt:lpstr>
      <vt:lpstr>'Planilha Financeira Nov 2020'!Area_de_impressao</vt:lpstr>
      <vt:lpstr>'Planilha Financeira Out 2020'!Area_de_impressao</vt:lpstr>
      <vt:lpstr>'Planilha Financeira Set 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Baqueiro Costa</dc:creator>
  <cp:lastModifiedBy>Mauro Baqueiro Costa</cp:lastModifiedBy>
  <cp:lastPrinted>2021-02-04T19:08:04Z</cp:lastPrinted>
  <dcterms:created xsi:type="dcterms:W3CDTF">2020-06-30T13:10:55Z</dcterms:created>
  <dcterms:modified xsi:type="dcterms:W3CDTF">2021-02-05T13:39:57Z</dcterms:modified>
</cp:coreProperties>
</file>